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300" windowWidth="11895" windowHeight="14715" tabRatio="857"/>
  </bookViews>
  <sheets>
    <sheet name="Proračun spl. del" sheetId="5" r:id="rId1"/>
  </sheets>
  <definedNames>
    <definedName name="CESTNO_GOSPODARSTVO">#REF!</definedName>
    <definedName name="DRUGE_JAVNE_POTREBE">#REF!</definedName>
    <definedName name="IZOBRAŽEVANJE">#REF!</definedName>
    <definedName name="KAPITALNE_INVESTICIJE">#REF!</definedName>
    <definedName name="KMETIJSTVO">#REF!</definedName>
    <definedName name="KOMUNALNO_GOSPODARSTVO">#REF!</definedName>
    <definedName name="KULTURA">#REF!</definedName>
    <definedName name="OTROŠKO_VARSTVO">#REF!</definedName>
    <definedName name="PLAČILA_OBRESTI">#REF!</definedName>
    <definedName name="Print_Titles" localSheetId="0">'Proračun spl. del'!$5:$5</definedName>
    <definedName name="SOCIALNO_VARSTVO">#REF!</definedName>
    <definedName name="SREDSTVA_ZA_DELO_OBČINSKIH_ORGANOV">#REF!</definedName>
    <definedName name="STANOVANJSKO_GOSPODARSTVO">#REF!</definedName>
    <definedName name="ŠPORT">#REF!</definedName>
    <definedName name="TURIZEM_IN_DROBNO_GOSPODARSTVO">#REF!</definedName>
    <definedName name="UREJANJE_PROSTORA">#REF!</definedName>
    <definedName name="VARSTVO_OKOLJA">#REF!</definedName>
    <definedName name="VARSTVO_PRED_NARAVN._IN_DRUGIMI_NESREČAMI">#REF!</definedName>
    <definedName name="ZDRAVSTVO">#REF!</definedName>
    <definedName name="ZNANOST">#REF!</definedName>
  </definedNames>
  <calcPr calcId="145621"/>
</workbook>
</file>

<file path=xl/calcChain.xml><?xml version="1.0" encoding="utf-8"?>
<calcChain xmlns="http://schemas.openxmlformats.org/spreadsheetml/2006/main">
  <c r="H161" i="5" l="1"/>
  <c r="H160" i="5"/>
  <c r="H159" i="5"/>
  <c r="H158" i="5"/>
  <c r="H157" i="5"/>
  <c r="H156" i="5"/>
  <c r="H155" i="5"/>
  <c r="H153" i="5"/>
  <c r="H152" i="5"/>
  <c r="H151" i="5"/>
  <c r="H150" i="5"/>
  <c r="H148" i="5"/>
  <c r="H147" i="5"/>
  <c r="H145" i="5"/>
  <c r="H144" i="5"/>
  <c r="H142" i="5"/>
  <c r="H140" i="5"/>
  <c r="H138" i="5"/>
  <c r="H137" i="5"/>
  <c r="H135" i="5"/>
  <c r="H134" i="5"/>
  <c r="H133" i="5"/>
  <c r="H131" i="5"/>
  <c r="H130" i="5"/>
  <c r="H129" i="5"/>
  <c r="H128" i="5"/>
  <c r="H126" i="5"/>
  <c r="H125" i="5"/>
  <c r="H124" i="5"/>
  <c r="H123" i="5"/>
  <c r="H122" i="5"/>
  <c r="H121" i="5"/>
  <c r="H120" i="5"/>
  <c r="H118" i="5"/>
  <c r="H116" i="5"/>
  <c r="H115" i="5"/>
  <c r="H114" i="5"/>
  <c r="H113" i="5"/>
  <c r="H112" i="5"/>
  <c r="H111" i="5"/>
  <c r="H109" i="5"/>
  <c r="H108" i="5"/>
  <c r="H106" i="5"/>
  <c r="H105" i="5"/>
  <c r="H104" i="5"/>
  <c r="H103" i="5"/>
  <c r="H101" i="5"/>
  <c r="H100" i="5"/>
  <c r="H98" i="5"/>
  <c r="H97" i="5"/>
  <c r="H96" i="5"/>
  <c r="H94" i="5"/>
  <c r="H93" i="5"/>
  <c r="H91" i="5"/>
  <c r="H90" i="5"/>
  <c r="H89" i="5"/>
  <c r="H88" i="5"/>
  <c r="H87" i="5"/>
  <c r="H86" i="5"/>
  <c r="H85" i="5"/>
  <c r="H83" i="5"/>
  <c r="H82" i="5"/>
  <c r="H81" i="5"/>
  <c r="H80" i="5"/>
  <c r="H79" i="5"/>
  <c r="H78" i="5"/>
  <c r="H76" i="5"/>
  <c r="H75" i="5"/>
  <c r="H74" i="5"/>
  <c r="H73" i="5"/>
  <c r="H72" i="5"/>
  <c r="H71" i="5"/>
  <c r="H70" i="5"/>
  <c r="H69" i="5"/>
  <c r="H67" i="5"/>
  <c r="H65" i="5"/>
  <c r="H64" i="5"/>
  <c r="H62" i="5"/>
  <c r="H61" i="5"/>
  <c r="H59" i="5"/>
  <c r="H58" i="5"/>
  <c r="H57" i="5"/>
  <c r="H55" i="5"/>
  <c r="H53" i="5"/>
  <c r="H52" i="5"/>
  <c r="H51" i="5"/>
  <c r="H49" i="5"/>
  <c r="H48" i="5"/>
  <c r="H46" i="5"/>
  <c r="H44" i="5"/>
  <c r="H43" i="5"/>
  <c r="H41" i="5"/>
  <c r="H40" i="5"/>
  <c r="H38" i="5"/>
  <c r="H37" i="5"/>
  <c r="H35" i="5"/>
  <c r="H34" i="5"/>
  <c r="H32" i="5"/>
  <c r="H31" i="5"/>
  <c r="H29" i="5"/>
  <c r="H28" i="5"/>
  <c r="H27" i="5"/>
  <c r="H26" i="5"/>
  <c r="H24" i="5"/>
  <c r="H23" i="5"/>
  <c r="H21" i="5"/>
  <c r="H20" i="5"/>
  <c r="H19" i="5"/>
  <c r="H17" i="5"/>
  <c r="H16" i="5"/>
  <c r="H15" i="5"/>
  <c r="H14" i="5"/>
  <c r="H13" i="5"/>
  <c r="H11" i="5"/>
  <c r="H10" i="5"/>
  <c r="H9" i="5"/>
  <c r="H8" i="5"/>
  <c r="H7" i="5"/>
  <c r="G161" i="5"/>
  <c r="G160" i="5"/>
  <c r="G159" i="5"/>
  <c r="G158" i="5"/>
  <c r="G157" i="5"/>
  <c r="G156" i="5"/>
  <c r="G155" i="5"/>
  <c r="G153" i="5"/>
  <c r="G152" i="5"/>
  <c r="G151" i="5"/>
  <c r="G150" i="5"/>
  <c r="G148" i="5"/>
  <c r="G147" i="5"/>
  <c r="G145" i="5"/>
  <c r="G144" i="5"/>
  <c r="G142" i="5"/>
  <c r="G140" i="5"/>
  <c r="G138" i="5"/>
  <c r="G137" i="5"/>
  <c r="G135" i="5"/>
  <c r="G134" i="5"/>
  <c r="G133" i="5"/>
  <c r="G131" i="5"/>
  <c r="G130" i="5"/>
  <c r="G129" i="5"/>
  <c r="G128" i="5"/>
  <c r="G126" i="5"/>
  <c r="G125" i="5"/>
  <c r="G124" i="5"/>
  <c r="G123" i="5"/>
  <c r="G122" i="5"/>
  <c r="G121" i="5"/>
  <c r="G120" i="5"/>
  <c r="G118" i="5"/>
  <c r="G116" i="5"/>
  <c r="G115" i="5"/>
  <c r="G114" i="5"/>
  <c r="G113" i="5"/>
  <c r="G112" i="5"/>
  <c r="G111" i="5"/>
  <c r="G109" i="5"/>
  <c r="G108" i="5"/>
  <c r="G106" i="5"/>
  <c r="G105" i="5"/>
  <c r="G104" i="5"/>
  <c r="G103" i="5"/>
  <c r="G101" i="5"/>
  <c r="G100" i="5"/>
  <c r="G98" i="5"/>
  <c r="G97" i="5"/>
  <c r="G96" i="5"/>
  <c r="G94" i="5"/>
  <c r="G93" i="5"/>
  <c r="G91" i="5"/>
  <c r="G90" i="5"/>
  <c r="G89" i="5"/>
  <c r="G88" i="5"/>
  <c r="G87" i="5"/>
  <c r="G86" i="5"/>
  <c r="G85" i="5"/>
  <c r="G83" i="5"/>
  <c r="G82" i="5"/>
  <c r="G81" i="5"/>
  <c r="G80" i="5"/>
  <c r="G79" i="5"/>
  <c r="G78" i="5"/>
  <c r="G76" i="5"/>
  <c r="G75" i="5"/>
  <c r="G74" i="5"/>
  <c r="G73" i="5"/>
  <c r="G72" i="5"/>
  <c r="G71" i="5"/>
  <c r="G70" i="5"/>
  <c r="G69" i="5"/>
  <c r="G67" i="5"/>
  <c r="G65" i="5"/>
  <c r="G64" i="5"/>
  <c r="G62" i="5"/>
  <c r="G61" i="5"/>
  <c r="G59" i="5"/>
  <c r="G58" i="5"/>
  <c r="G57" i="5"/>
  <c r="G55" i="5"/>
  <c r="G53" i="5"/>
  <c r="G52" i="5"/>
  <c r="G51" i="5"/>
  <c r="G49" i="5"/>
  <c r="G48" i="5"/>
  <c r="G46" i="5"/>
  <c r="G44" i="5"/>
  <c r="G43" i="5"/>
  <c r="G41" i="5"/>
  <c r="G40" i="5"/>
  <c r="G38" i="5"/>
  <c r="G37" i="5"/>
  <c r="G35" i="5"/>
  <c r="G34" i="5"/>
  <c r="G32" i="5"/>
  <c r="G31" i="5"/>
  <c r="G29" i="5"/>
  <c r="G28" i="5"/>
  <c r="G27" i="5"/>
  <c r="G26" i="5"/>
  <c r="G24" i="5"/>
  <c r="G23" i="5"/>
  <c r="G21" i="5"/>
  <c r="G20" i="5"/>
  <c r="G19" i="5"/>
  <c r="G17" i="5"/>
  <c r="G16" i="5"/>
  <c r="G15" i="5"/>
  <c r="G14" i="5"/>
  <c r="G13" i="5"/>
  <c r="G11" i="5"/>
  <c r="G10" i="5"/>
  <c r="G9" i="5"/>
  <c r="G8" i="5"/>
  <c r="G7" i="5"/>
  <c r="F156" i="5"/>
  <c r="F155" i="5" s="1"/>
  <c r="E156" i="5"/>
  <c r="D156" i="5"/>
  <c r="F151" i="5"/>
  <c r="E151" i="5"/>
  <c r="D151" i="5"/>
  <c r="F133" i="5"/>
  <c r="E133" i="5"/>
  <c r="D133" i="5"/>
  <c r="F129" i="5"/>
  <c r="E129" i="5"/>
  <c r="D129" i="5"/>
  <c r="F121" i="5"/>
  <c r="E121" i="5"/>
  <c r="D121" i="5"/>
  <c r="F111" i="5"/>
  <c r="E111" i="5"/>
  <c r="D111" i="5"/>
  <c r="F108" i="5"/>
  <c r="E108" i="5"/>
  <c r="D108" i="5"/>
  <c r="F103" i="5"/>
  <c r="E103" i="5"/>
  <c r="D103" i="5"/>
  <c r="F96" i="5"/>
  <c r="E96" i="5"/>
  <c r="D96" i="5"/>
  <c r="F93" i="5"/>
  <c r="E93" i="5"/>
  <c r="D93" i="5"/>
  <c r="F85" i="5"/>
  <c r="E85" i="5"/>
  <c r="E70" i="5" s="1"/>
  <c r="D85" i="5"/>
  <c r="F78" i="5"/>
  <c r="E78" i="5"/>
  <c r="D78" i="5"/>
  <c r="F71" i="5"/>
  <c r="F70" i="5" s="1"/>
  <c r="E71" i="5"/>
  <c r="D71" i="5"/>
  <c r="F61" i="5"/>
  <c r="E61" i="5"/>
  <c r="D61" i="5"/>
  <c r="F58" i="5"/>
  <c r="E58" i="5"/>
  <c r="D58" i="5"/>
  <c r="F52" i="5"/>
  <c r="E52" i="5"/>
  <c r="D52" i="5"/>
  <c r="F48" i="5"/>
  <c r="E48" i="5"/>
  <c r="D48" i="5"/>
  <c r="F40" i="5"/>
  <c r="E40" i="5"/>
  <c r="D40" i="5"/>
  <c r="F37" i="5"/>
  <c r="E37" i="5"/>
  <c r="D37" i="5"/>
  <c r="F34" i="5"/>
  <c r="E34" i="5"/>
  <c r="D34" i="5"/>
  <c r="F31" i="5"/>
  <c r="E31" i="5"/>
  <c r="D31" i="5"/>
  <c r="F27" i="5"/>
  <c r="E27" i="5"/>
  <c r="D27" i="5"/>
  <c r="F23" i="5"/>
  <c r="E23" i="5"/>
  <c r="D23" i="5"/>
  <c r="F19" i="5"/>
  <c r="E19" i="5"/>
  <c r="D19" i="5"/>
  <c r="F13" i="5"/>
  <c r="E13" i="5"/>
  <c r="D13" i="5"/>
  <c r="F10" i="5"/>
  <c r="E10" i="5"/>
  <c r="D10" i="5"/>
  <c r="F150" i="5"/>
  <c r="F144" i="5"/>
  <c r="F137" i="5"/>
  <c r="F128" i="5"/>
  <c r="F120" i="5"/>
  <c r="F100" i="5"/>
  <c r="F64" i="5"/>
  <c r="F57" i="5"/>
  <c r="F51" i="5"/>
  <c r="F43" i="5"/>
  <c r="F26" i="5"/>
  <c r="E155" i="5"/>
  <c r="E150" i="5"/>
  <c r="E160" i="5" s="1"/>
  <c r="E144" i="5"/>
  <c r="E137" i="5"/>
  <c r="E128" i="5"/>
  <c r="E120" i="5"/>
  <c r="E100" i="5"/>
  <c r="E64" i="5"/>
  <c r="E57" i="5"/>
  <c r="E51" i="5"/>
  <c r="E43" i="5"/>
  <c r="E26" i="5"/>
  <c r="E9" i="5"/>
  <c r="F160" i="5" l="1"/>
  <c r="F148" i="5"/>
  <c r="E148" i="5"/>
  <c r="F69" i="5"/>
  <c r="E69" i="5"/>
  <c r="E8" i="5"/>
  <c r="E7" i="5" s="1"/>
  <c r="F9" i="5"/>
  <c r="F8" i="5" s="1"/>
  <c r="F7" i="5" s="1"/>
  <c r="F135" i="5" s="1"/>
  <c r="D128" i="5"/>
  <c r="D64" i="5"/>
  <c r="D57" i="5"/>
  <c r="D137" i="5"/>
  <c r="D9" i="5"/>
  <c r="D26" i="5"/>
  <c r="D43" i="5"/>
  <c r="D51" i="5"/>
  <c r="D70" i="5"/>
  <c r="D100" i="5"/>
  <c r="D120" i="5"/>
  <c r="D144" i="5"/>
  <c r="D150" i="5"/>
  <c r="D155" i="5"/>
  <c r="F159" i="5" l="1"/>
  <c r="F161" i="5" s="1"/>
  <c r="D148" i="5"/>
  <c r="E135" i="5"/>
  <c r="E159" i="5" s="1"/>
  <c r="E161" i="5" s="1"/>
  <c r="D69" i="5"/>
  <c r="D160" i="5"/>
  <c r="D8" i="5"/>
  <c r="D7" i="5" s="1"/>
  <c r="D135" i="5" l="1"/>
  <c r="D159" i="5"/>
  <c r="D161" i="5" s="1"/>
</calcChain>
</file>

<file path=xl/sharedStrings.xml><?xml version="1.0" encoding="utf-8"?>
<sst xmlns="http://schemas.openxmlformats.org/spreadsheetml/2006/main" count="157" uniqueCount="148">
  <si>
    <t>I.</t>
  </si>
  <si>
    <t>II.</t>
  </si>
  <si>
    <t>III.</t>
  </si>
  <si>
    <t>IV.</t>
  </si>
  <si>
    <t>OPIS</t>
  </si>
  <si>
    <t>DAVKI NA DOHODEK IN DOBIČEK</t>
  </si>
  <si>
    <t>DAVKI NA PREMOŽENJE</t>
  </si>
  <si>
    <t>DOMAČI DAVKI NA BLAGO IN STORITVE</t>
  </si>
  <si>
    <t>TAKSE IN PRISTOJBINE</t>
  </si>
  <si>
    <t>PRIHODKI OD PRODAJE BLAGA IN STORITEV</t>
  </si>
  <si>
    <t>DRUGI NEDAVČNI PRIHODKI</t>
  </si>
  <si>
    <t>PRIHODKI OD PRODAJE OSNOVNIH SREDSTEV</t>
  </si>
  <si>
    <t>PREJETE DONACIJE IZ TUJINE</t>
  </si>
  <si>
    <t>TRANSFERNI PRIHODKI IZ DRUGIH JAVNOFINANČNIH INSTITUCIJ</t>
  </si>
  <si>
    <t>KONTO</t>
  </si>
  <si>
    <t xml:space="preserve"> </t>
  </si>
  <si>
    <t xml:space="preserve">   </t>
  </si>
  <si>
    <t>DRUGI DAVKI</t>
  </si>
  <si>
    <t xml:space="preserve">UDELEŽBA NA DOBIČKU IN DOHODKI OD PREMOŽENJA </t>
  </si>
  <si>
    <t xml:space="preserve">  </t>
  </si>
  <si>
    <t>PRIHODKI OD PRODAJE ZALOG</t>
  </si>
  <si>
    <t xml:space="preserve">PREJETE DONACIJE IZ DOMAČIH VIROV </t>
  </si>
  <si>
    <t>S K U P A J    O D H O D K I  (40+41+42+43)</t>
  </si>
  <si>
    <t>TEKOČI ODHODKI  (400+401+402+403+409)</t>
  </si>
  <si>
    <t>PLAČE IN DRUGI IZDATKI ZAPOSLENIM</t>
  </si>
  <si>
    <t>PRISPEVKI DELODAJALCEV ZA SOCIALNO VARNOST</t>
  </si>
  <si>
    <t xml:space="preserve">IZDATKI ZA BLAGO IN STORITVE </t>
  </si>
  <si>
    <t>PLAČILA DOMAČIH OBRESTI</t>
  </si>
  <si>
    <t>SUBVENCIJE</t>
  </si>
  <si>
    <t>TRANSFERI POSAMEZNIKOM IN GOSPODINJSTVOM</t>
  </si>
  <si>
    <t xml:space="preserve">DRUGI TEKOČI DOMAČI TRANSFERI </t>
  </si>
  <si>
    <t xml:space="preserve">    </t>
  </si>
  <si>
    <t>NAKUP IN GRADNJA OSNOVNIH SREDSTEV</t>
  </si>
  <si>
    <t>B.   RAČUN FINANČNIH TERJATEV IN NALOŽB</t>
  </si>
  <si>
    <t xml:space="preserve">PREJETA VRAČILA DANIH POSOJIL </t>
  </si>
  <si>
    <t xml:space="preserve">PRODAJA KAPITALSKIH DELEŽEV </t>
  </si>
  <si>
    <t>44</t>
  </si>
  <si>
    <t>V.</t>
  </si>
  <si>
    <t>DANA POSOJILA IN POVEČANJE KAPITALSKIH DELEŽEV  (440+441)</t>
  </si>
  <si>
    <t>DANA POSOJILA</t>
  </si>
  <si>
    <t>VI.</t>
  </si>
  <si>
    <t>VII.</t>
  </si>
  <si>
    <t>VIII.</t>
  </si>
  <si>
    <t>ZADOLŽEVANJE  (500)</t>
  </si>
  <si>
    <t>DOMAČE ZADOLŽEVANJE</t>
  </si>
  <si>
    <t>IX.</t>
  </si>
  <si>
    <t>ODPLAČILA  DOLGA  (550)</t>
  </si>
  <si>
    <t xml:space="preserve">ODPLAČILA DOMAČEGA DOLGA </t>
  </si>
  <si>
    <t>X.</t>
  </si>
  <si>
    <t>INVESTICIJSKI TRANSFERI PRAVNIM IN FIZ.OSEBAM</t>
  </si>
  <si>
    <t>INVESTICIJSKI TRANSFERI PRORAČUNSKIM UPORABNIKOM</t>
  </si>
  <si>
    <t>OSTALA PREJETA SREDSTVA IZ PRORAČUNA EVROPSKE UNIJE</t>
  </si>
  <si>
    <t>752</t>
  </si>
  <si>
    <t>KUPNINE IZ NASLOVA PRIVATIZACIJE</t>
  </si>
  <si>
    <t>PREJETA SREDSTVA IZ DRŽAVNEGA PRORAČUNA IZ SREDSTEV PRORAČUNA EVROPSKE UNIJE</t>
  </si>
  <si>
    <t>REZERVE</t>
  </si>
  <si>
    <t>PREJETA SREDSTVA OD DRUGIH EVROPSKIH INSTITUCIJ</t>
  </si>
  <si>
    <t xml:space="preserve">GLOBE IN DRUGE DENARNE KAZNI </t>
  </si>
  <si>
    <t>TRANSFERI NEPROFITNIM ORGANIZACIJAM IN USTANOVAM</t>
  </si>
  <si>
    <t xml:space="preserve">POVEČANJE KAPITALSKIH DELEŽEV IN FINANČNIH NALOŽB </t>
  </si>
  <si>
    <t>PRIHODKI OD PRODAJE ZEMLJIŠČ IN NEOPREDMETENIHSREDSTEV</t>
  </si>
  <si>
    <t>STANJE SREDSTEV NA RAČUNIH OB KONCU PRETEKLEGA LETA</t>
  </si>
  <si>
    <t>PRORAČUNSKI PRESEŽEK (PRIMANJKLJAJ) (I. - II.)</t>
  </si>
  <si>
    <t>S K U P A J    P R I H O D K I  (70+71+72+73+74+78)</t>
  </si>
  <si>
    <t xml:space="preserve">DAVČNI PRIHODKI  (700+703+704+706)     </t>
  </si>
  <si>
    <t>C.   R A Č U N   F I N A N C I R A N J A</t>
  </si>
  <si>
    <t>A.   BILANCA PRIHODKOV IN ODHODKOV</t>
  </si>
  <si>
    <t>TEKOČI PRIHODKI  (70+71)</t>
  </si>
  <si>
    <t>NEDAVČNI  PRIHODKI  (710+711+712+713+714)</t>
  </si>
  <si>
    <t>PREJETA SREDSTVA IZ EVROPSKE UNIJE  (786+787)</t>
  </si>
  <si>
    <t>KAPITALSKI PRIHODKI  (720+721+722)</t>
  </si>
  <si>
    <t>PREJETE DONACIJE  (730+731)</t>
  </si>
  <si>
    <t xml:space="preserve">TRANSFERNI PRIHODKI  (740+741)   </t>
  </si>
  <si>
    <t>TEKOČI TRANSFERI  (410+411+412+413)</t>
  </si>
  <si>
    <t>INVESTICIJSKI ODHODKI  (420)</t>
  </si>
  <si>
    <t>INVESTICIJSKI TRANSFERI  (431+432)</t>
  </si>
  <si>
    <t>PREJETA VRAČILA DANIH POSOJIL IN PRODAJA KAPITALSKIH DELEŽEV  (750+751+752)</t>
  </si>
  <si>
    <t>PREJETA MINUS DANA POSOJILA IN SPREMEMBE KAPITALSKIH DELEŽEV  (IV. - V.)</t>
  </si>
  <si>
    <t>- OD TEGA PRESEŽEK FINANČNE IZRAVNAVE IZ PRETEKLEGA LETA</t>
  </si>
  <si>
    <t>XI.</t>
  </si>
  <si>
    <t>NETO ZADOLŽEVANJE  (VII. - VIII.)</t>
  </si>
  <si>
    <t>POVEČANJE (ZMANJŠANJE) SREDSTEV NA RAČUNIH (III.+VI.+X.) = (I.+IV.+VII.) - (II.+V.+VIII.)</t>
  </si>
  <si>
    <t>NETO FINANCIRANJE  (VI.+X.-IX.)</t>
  </si>
  <si>
    <t>TEKOČI TRANSFERI V TUJINO</t>
  </si>
  <si>
    <t>Sprejeti 2018 [1]_x000D_
v EUR</t>
  </si>
  <si>
    <t>Veljavni 2018 [2]_x000D_
v EUR</t>
  </si>
  <si>
    <t>Realizacija ZR 2018 [3]_x000D_
v EUR</t>
  </si>
  <si>
    <t>Indeks 3:1 [4]_x000D_
v %</t>
  </si>
  <si>
    <t>Indeks 3:2 [5]_x000D_
v %</t>
  </si>
  <si>
    <t>Plače in dodatki</t>
  </si>
  <si>
    <t>Regres za letni dopust</t>
  </si>
  <si>
    <t>Povračila in nadomestila</t>
  </si>
  <si>
    <t>Sredstva za nadurno delo</t>
  </si>
  <si>
    <t>Drugi izdatki zaposlenim</t>
  </si>
  <si>
    <t>Prispevek za pokojninsko in invalidsko zavarovanje</t>
  </si>
  <si>
    <t>Prispevek za zdravstveno zavarovanje</t>
  </si>
  <si>
    <t>Prispevek za zaposlovanje</t>
  </si>
  <si>
    <t>Prispevek za starševsko varstvo</t>
  </si>
  <si>
    <t>Premije kolektivnega dodatnega pokojninskega zavarovanja, na podlagi ZKDPZJU</t>
  </si>
  <si>
    <t>Pisarniški in splošni material in storitve</t>
  </si>
  <si>
    <t>Energija, voda, komunalne storitve in komunikacije</t>
  </si>
  <si>
    <t>Prevozni stroški in storitve</t>
  </si>
  <si>
    <t>Izdatki za službena potovanja</t>
  </si>
  <si>
    <t>Tekoče vzdrževanje</t>
  </si>
  <si>
    <t>Drugi operativni odhodki</t>
  </si>
  <si>
    <t>Plačila obresti od kreditov - poslovnim bankam</t>
  </si>
  <si>
    <t>Splošna proračunska rezervacija</t>
  </si>
  <si>
    <t>Proračunska rezerva</t>
  </si>
  <si>
    <t>Družinski prejemki in starševska nadomestila</t>
  </si>
  <si>
    <t>Transferi za zagotavljanje socialne varnosti</t>
  </si>
  <si>
    <t>Drugi transferi posameznikom</t>
  </si>
  <si>
    <t>Tekoči transferi neprofitnim organizacijam in ustanovam</t>
  </si>
  <si>
    <t>Tekoči transferi občinam</t>
  </si>
  <si>
    <t>Tekoči transferi v sklade socialnega zavarovanja</t>
  </si>
  <si>
    <t>Tekoči transferi v javne sklade</t>
  </si>
  <si>
    <t>Tekoči transferi v javne zavode</t>
  </si>
  <si>
    <t>Tekoči transferi v javne agencije</t>
  </si>
  <si>
    <t>Nakup opreme</t>
  </si>
  <si>
    <t>Novogradnje, rekonstrukcije in adaptacije</t>
  </si>
  <si>
    <t>Investicijsko vzdrževanje in obnove</t>
  </si>
  <si>
    <t>Nakup zemljišč in naravnih bogastev</t>
  </si>
  <si>
    <t>Študije o izvedljivosti projektov, projektna dokumentacija, nadzor in investicijski inženiring</t>
  </si>
  <si>
    <t>Investicijski transferi neprofitnim organizacijam in ustanovam</t>
  </si>
  <si>
    <t>Investicijski transferi posameznikom in zasebnikom</t>
  </si>
  <si>
    <t>Investicijski transferi javnim zavodom</t>
  </si>
  <si>
    <t>Najeti krediti pri poslovnih bankah</t>
  </si>
  <si>
    <t>Najeti krediti pri drugih domačih kreditodajalcih</t>
  </si>
  <si>
    <t>Odplačila kreditov drugim finančnim institucijam</t>
  </si>
  <si>
    <t>Odplačila kreditov drugim domačim kreditodajalcem</t>
  </si>
  <si>
    <t>Dohodnina</t>
  </si>
  <si>
    <t>Davki na nepremičnine</t>
  </si>
  <si>
    <t>Davki na premičnine</t>
  </si>
  <si>
    <t>Davki na dediščine in darila</t>
  </si>
  <si>
    <t>Davki na promet nepremičnin in na finančno premoženje</t>
  </si>
  <si>
    <t>Davki na posebne storitve</t>
  </si>
  <si>
    <t>Drugi davki na uporabo blaga in storitev</t>
  </si>
  <si>
    <t>Prihodki od obresti</t>
  </si>
  <si>
    <t>Prihodki od premoženja</t>
  </si>
  <si>
    <t>Upravne takse in pristojbine</t>
  </si>
  <si>
    <t>Denarne kazni</t>
  </si>
  <si>
    <t>Prihodki od prodaje blaga in storitev</t>
  </si>
  <si>
    <t>Drugi nedavčni prihodki</t>
  </si>
  <si>
    <t>Prihodki od prodaje stavbnih zemljišč</t>
  </si>
  <si>
    <t>Prejete donacije domačij pravnih oseb</t>
  </si>
  <si>
    <t>Prejeta sredstva iz državnega proračuna</t>
  </si>
  <si>
    <t>Druga prejeta sredstva iz državnega proračuna iz sredstev proračuna Evropske unije</t>
  </si>
  <si>
    <t>SPLOŠNI DEL PRORAČUNA - ZAKLJUČNI RAČUN 2018</t>
  </si>
  <si>
    <t>OBČINA LENART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</si>
</sst>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charset val="238"/>
    </font>
    <font>
      <sz val="8"/>
      <name val="Arial CE"/>
      <charset val="238"/>
    </font>
    <font>
      <b/>
      <sz val="8"/>
      <name val="Times New Roman"/>
      <family val="1"/>
    </font>
    <font>
      <b/>
      <sz val="8"/>
      <name val="Arial CE"/>
      <family val="2"/>
      <charset val="238"/>
    </font>
    <font>
      <b/>
      <sz val="8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2"/>
        <bgColor indexed="9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1">
    <xf numFmtId="0" fontId="0" fillId="0" borderId="0" xfId="0"/>
    <xf numFmtId="0" fontId="0" fillId="0" borderId="0" xfId="0" applyFill="1"/>
    <xf numFmtId="0" fontId="3" fillId="3" borderId="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/>
    <xf numFmtId="0" fontId="1" fillId="0" borderId="0" xfId="0" applyFont="1" applyFill="1"/>
    <xf numFmtId="0" fontId="4" fillId="0" borderId="0" xfId="0" applyFont="1" applyFill="1"/>
    <xf numFmtId="0" fontId="6" fillId="0" borderId="0" xfId="0" applyFont="1"/>
    <xf numFmtId="0" fontId="7" fillId="0" borderId="0" xfId="0" applyFont="1" applyAlignment="1">
      <alignment horizontal="left"/>
    </xf>
    <xf numFmtId="0" fontId="6" fillId="0" borderId="0" xfId="0" applyFont="1" applyFill="1"/>
    <xf numFmtId="49" fontId="6" fillId="0" borderId="0" xfId="0" applyNumberFormat="1" applyFont="1" applyBorder="1" applyAlignment="1">
      <alignment vertical="center" wrapText="1"/>
    </xf>
    <xf numFmtId="3" fontId="3" fillId="0" borderId="0" xfId="0" applyNumberFormat="1" applyFont="1" applyBorder="1" applyAlignment="1">
      <alignment horizontal="center" wrapText="1"/>
    </xf>
    <xf numFmtId="0" fontId="3" fillId="3" borderId="5" xfId="0" applyFont="1" applyFill="1" applyBorder="1" applyAlignment="1">
      <alignment vertical="center"/>
    </xf>
    <xf numFmtId="0" fontId="3" fillId="3" borderId="6" xfId="0" applyFont="1" applyFill="1" applyBorder="1" applyAlignment="1">
      <alignment wrapText="1"/>
    </xf>
    <xf numFmtId="0" fontId="8" fillId="2" borderId="14" xfId="0" applyFont="1" applyFill="1" applyBorder="1" applyAlignment="1">
      <alignment horizontal="centerContinuous" vertical="center"/>
    </xf>
    <xf numFmtId="0" fontId="8" fillId="2" borderId="3" xfId="0" applyFont="1" applyFill="1" applyBorder="1" applyAlignment="1">
      <alignment horizontal="centerContinuous" vertical="center"/>
    </xf>
    <xf numFmtId="0" fontId="8" fillId="2" borderId="4" xfId="0" applyFont="1" applyFill="1" applyBorder="1" applyAlignment="1">
      <alignment horizontal="centerContinuous" vertical="center"/>
    </xf>
    <xf numFmtId="0" fontId="3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3" fontId="8" fillId="0" borderId="8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3" fontId="8" fillId="4" borderId="8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3" fontId="8" fillId="0" borderId="8" xfId="0" applyNumberFormat="1" applyFont="1" applyBorder="1" applyAlignment="1" applyProtection="1">
      <alignment vertical="center"/>
      <protection locked="0"/>
    </xf>
    <xf numFmtId="0" fontId="8" fillId="0" borderId="1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" fontId="8" fillId="0" borderId="8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Continuous" vertical="center"/>
    </xf>
    <xf numFmtId="0" fontId="3" fillId="2" borderId="2" xfId="0" applyFont="1" applyFill="1" applyBorder="1" applyAlignment="1">
      <alignment horizontal="centerContinuous" vertical="center"/>
    </xf>
    <xf numFmtId="0" fontId="3" fillId="2" borderId="8" xfId="0" applyFont="1" applyFill="1" applyBorder="1" applyAlignment="1">
      <alignment horizontal="centerContinuous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vertical="center" wrapText="1"/>
    </xf>
    <xf numFmtId="0" fontId="8" fillId="0" borderId="3" xfId="0" applyFont="1" applyBorder="1" applyAlignment="1">
      <alignment vertical="center"/>
    </xf>
    <xf numFmtId="49" fontId="9" fillId="0" borderId="12" xfId="1" applyNumberFormat="1" applyFont="1" applyBorder="1" applyAlignment="1">
      <alignment horizontal="right"/>
    </xf>
    <xf numFmtId="49" fontId="9" fillId="0" borderId="2" xfId="1" applyNumberFormat="1" applyFont="1" applyBorder="1" applyAlignment="1">
      <alignment horizontal="right"/>
    </xf>
    <xf numFmtId="0" fontId="8" fillId="4" borderId="1" xfId="0" applyFont="1" applyFill="1" applyBorder="1" applyAlignment="1">
      <alignment horizontal="right"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8" fillId="0" borderId="10" xfId="0" quotePrefix="1" applyFont="1" applyBorder="1" applyAlignment="1">
      <alignment vertical="center" wrapText="1"/>
    </xf>
    <xf numFmtId="3" fontId="8" fillId="0" borderId="11" xfId="0" applyNumberFormat="1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6" fillId="0" borderId="0" xfId="0" applyFont="1" applyAlignment="1">
      <alignment vertical="center"/>
    </xf>
    <xf numFmtId="0" fontId="3" fillId="3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Continuous" vertical="center" wrapText="1"/>
    </xf>
    <xf numFmtId="0" fontId="8" fillId="0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Continuous" vertical="center" wrapText="1"/>
    </xf>
    <xf numFmtId="49" fontId="9" fillId="0" borderId="13" xfId="1" applyNumberFormat="1" applyFont="1" applyBorder="1" applyAlignment="1">
      <alignment wrapText="1"/>
    </xf>
    <xf numFmtId="49" fontId="9" fillId="0" borderId="2" xfId="1" applyNumberFormat="1" applyFont="1" applyBorder="1" applyAlignment="1">
      <alignment wrapText="1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right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wrapText="1"/>
    </xf>
  </cellXfs>
  <cellStyles count="2">
    <cellStyle name="Navadno" xfId="0" builtinId="0"/>
    <cellStyle name="Navadno_Proračun spl. del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H179"/>
  <sheetViews>
    <sheetView tabSelected="1" zoomScale="80" zoomScaleNormal="80" workbookViewId="0">
      <selection activeCell="C4" sqref="C4"/>
    </sheetView>
  </sheetViews>
  <sheetFormatPr defaultRowHeight="12.75" outlineLevelRow="1" x14ac:dyDescent="0.2"/>
  <cols>
    <col min="1" max="1" width="6.28515625" style="6" bestFit="1" customWidth="1"/>
    <col min="2" max="2" width="3.85546875" style="6" bestFit="1" customWidth="1"/>
    <col min="3" max="3" width="54.5703125" style="60" customWidth="1"/>
    <col min="4" max="4" width="11.7109375" style="6" customWidth="1"/>
    <col min="5" max="5" width="11" style="6" customWidth="1"/>
    <col min="6" max="6" width="13.7109375" style="6" customWidth="1"/>
    <col min="7" max="8" width="8.28515625" style="6" customWidth="1"/>
    <col min="9" max="16384" width="9.140625" style="1"/>
  </cols>
  <sheetData>
    <row r="1" spans="1:8" ht="19.5" customHeight="1" x14ac:dyDescent="0.2">
      <c r="B1" s="7"/>
      <c r="C1" s="7"/>
    </row>
    <row r="2" spans="1:8" ht="19.5" customHeight="1" x14ac:dyDescent="0.2">
      <c r="B2" s="7" t="s">
        <v>146</v>
      </c>
      <c r="C2" s="7"/>
    </row>
    <row r="3" spans="1:8" ht="14.25" customHeight="1" x14ac:dyDescent="0.2">
      <c r="A3" s="8"/>
      <c r="B3" s="8"/>
      <c r="C3" s="9"/>
    </row>
    <row r="4" spans="1:8" ht="19.5" customHeight="1" thickBot="1" x14ac:dyDescent="0.25">
      <c r="A4" s="8"/>
      <c r="B4" s="8"/>
      <c r="C4" s="9" t="s">
        <v>147</v>
      </c>
      <c r="D4" s="10"/>
      <c r="E4" s="10"/>
      <c r="F4" s="10"/>
      <c r="G4" s="10"/>
      <c r="H4" s="10"/>
    </row>
    <row r="5" spans="1:8" s="4" customFormat="1" ht="51" customHeight="1" thickBot="1" x14ac:dyDescent="0.25">
      <c r="A5" s="11" t="s">
        <v>14</v>
      </c>
      <c r="B5" s="12"/>
      <c r="C5" s="49" t="s">
        <v>4</v>
      </c>
      <c r="D5" s="2" t="s">
        <v>84</v>
      </c>
      <c r="E5" s="2" t="s">
        <v>85</v>
      </c>
      <c r="F5" s="2" t="s">
        <v>86</v>
      </c>
      <c r="G5" s="2" t="s">
        <v>87</v>
      </c>
      <c r="H5" s="2" t="s">
        <v>88</v>
      </c>
    </row>
    <row r="6" spans="1:8" s="3" customFormat="1" ht="20.25" customHeight="1" x14ac:dyDescent="0.25">
      <c r="A6" s="13" t="s">
        <v>66</v>
      </c>
      <c r="B6" s="14"/>
      <c r="C6" s="50"/>
      <c r="D6" s="15"/>
      <c r="E6" s="15"/>
      <c r="F6" s="15"/>
      <c r="G6" s="15"/>
      <c r="H6" s="15"/>
    </row>
    <row r="7" spans="1:8" ht="20.25" customHeight="1" x14ac:dyDescent="0.2">
      <c r="A7" s="16" t="s">
        <v>15</v>
      </c>
      <c r="B7" s="17" t="s">
        <v>0</v>
      </c>
      <c r="C7" s="18" t="s">
        <v>63</v>
      </c>
      <c r="D7" s="19">
        <f>+D8+D43+D51+D57+D64</f>
        <v>8391171.25</v>
      </c>
      <c r="E7" s="19">
        <f>+E8+E43+E51+E57+E64</f>
        <v>8391171.25</v>
      </c>
      <c r="F7" s="19">
        <f>+F8+F43+F51+F57+F64</f>
        <v>6984026.0100000007</v>
      </c>
      <c r="G7" s="19">
        <f>IF(D7&lt;&gt;0,F7/D7*100,"-")</f>
        <v>83.230645662248889</v>
      </c>
      <c r="H7" s="19">
        <f>IF(E7&lt;&gt;0,F7/E7*100,"-")</f>
        <v>83.230645662248889</v>
      </c>
    </row>
    <row r="8" spans="1:8" x14ac:dyDescent="0.2">
      <c r="A8" s="16"/>
      <c r="B8" s="20" t="s">
        <v>16</v>
      </c>
      <c r="C8" s="18" t="s">
        <v>67</v>
      </c>
      <c r="D8" s="19">
        <f>+D9+D26</f>
        <v>5972422</v>
      </c>
      <c r="E8" s="19">
        <f>+E9+E26</f>
        <v>5972422</v>
      </c>
      <c r="F8" s="19">
        <f>+F9+F26</f>
        <v>6071798.3900000006</v>
      </c>
      <c r="G8" s="19">
        <f>IF(D8&lt;&gt;0,F8/D8*100,"-")</f>
        <v>101.66392110269501</v>
      </c>
      <c r="H8" s="19">
        <f>IF(E8&lt;&gt;0,F8/E8*100,"-")</f>
        <v>101.66392110269501</v>
      </c>
    </row>
    <row r="9" spans="1:8" x14ac:dyDescent="0.2">
      <c r="A9" s="22">
        <v>70</v>
      </c>
      <c r="B9" s="23"/>
      <c r="C9" s="34" t="s">
        <v>64</v>
      </c>
      <c r="D9" s="24">
        <f>D10+D13+D19+D23</f>
        <v>5222222</v>
      </c>
      <c r="E9" s="24">
        <f>E10+E13+E19+E23</f>
        <v>5222222</v>
      </c>
      <c r="F9" s="24">
        <f>F10+F13+F19+F23</f>
        <v>5321369.4800000004</v>
      </c>
      <c r="G9" s="24">
        <f>IF(D9&lt;&gt;0,F9/D9*100,"-")</f>
        <v>101.89856884674762</v>
      </c>
      <c r="H9" s="24">
        <f>IF(E9&lt;&gt;0,F9/E9*100,"-")</f>
        <v>101.89856884674762</v>
      </c>
    </row>
    <row r="10" spans="1:8" ht="15.75" customHeight="1" x14ac:dyDescent="0.2">
      <c r="A10" s="25">
        <v>700</v>
      </c>
      <c r="B10" s="21"/>
      <c r="C10" s="18" t="s">
        <v>5</v>
      </c>
      <c r="D10" s="19">
        <f>+D11</f>
        <v>4551612</v>
      </c>
      <c r="E10" s="19">
        <f>+E11</f>
        <v>4551612</v>
      </c>
      <c r="F10" s="19">
        <f>+F11</f>
        <v>4551612</v>
      </c>
      <c r="G10" s="19">
        <f>IF(D10&lt;&gt;0,F10/D10*100,"-")</f>
        <v>100</v>
      </c>
      <c r="H10" s="19">
        <f>IF(E10&lt;&gt;0,F10/E10*100,"-")</f>
        <v>100</v>
      </c>
    </row>
    <row r="11" spans="1:8" ht="15.75" customHeight="1" outlineLevel="1" x14ac:dyDescent="0.2">
      <c r="A11" s="25">
        <v>7000</v>
      </c>
      <c r="B11" s="21"/>
      <c r="C11" s="18" t="s">
        <v>129</v>
      </c>
      <c r="D11" s="19">
        <v>4551612</v>
      </c>
      <c r="E11" s="19">
        <v>4551612</v>
      </c>
      <c r="F11" s="19">
        <v>4551612</v>
      </c>
      <c r="G11" s="19">
        <f>IF(D11&lt;&gt;0,F11/D11*100,"-")</f>
        <v>100</v>
      </c>
      <c r="H11" s="19">
        <f>IF(E11&lt;&gt;0,F11/E11*100,"-")</f>
        <v>100</v>
      </c>
    </row>
    <row r="12" spans="1:8" ht="15.75" customHeight="1" outlineLevel="1" x14ac:dyDescent="0.2">
      <c r="A12" s="25"/>
      <c r="B12" s="21"/>
      <c r="C12" s="18"/>
      <c r="D12" s="19"/>
      <c r="E12" s="19"/>
      <c r="F12" s="19"/>
      <c r="G12" s="19"/>
      <c r="H12" s="19"/>
    </row>
    <row r="13" spans="1:8" x14ac:dyDescent="0.2">
      <c r="A13" s="25">
        <v>703</v>
      </c>
      <c r="B13" s="21"/>
      <c r="C13" s="18" t="s">
        <v>6</v>
      </c>
      <c r="D13" s="19">
        <f>+D14+D15+D16+D17</f>
        <v>482860</v>
      </c>
      <c r="E13" s="19">
        <f>+E14+E15+E16+E17</f>
        <v>482860</v>
      </c>
      <c r="F13" s="19">
        <f>+F14+F15+F16+F17</f>
        <v>526269.70000000007</v>
      </c>
      <c r="G13" s="19">
        <f>IF(D13&lt;&gt;0,F13/D13*100,"-")</f>
        <v>108.99012136022866</v>
      </c>
      <c r="H13" s="19">
        <f>IF(E13&lt;&gt;0,F13/E13*100,"-")</f>
        <v>108.99012136022866</v>
      </c>
    </row>
    <row r="14" spans="1:8" outlineLevel="1" x14ac:dyDescent="0.2">
      <c r="A14" s="25">
        <v>7030</v>
      </c>
      <c r="B14" s="21"/>
      <c r="C14" s="18" t="s">
        <v>130</v>
      </c>
      <c r="D14" s="19">
        <v>353050</v>
      </c>
      <c r="E14" s="19">
        <v>353050</v>
      </c>
      <c r="F14" s="19">
        <v>348044.74</v>
      </c>
      <c r="G14" s="19">
        <f>IF(D14&lt;&gt;0,F14/D14*100,"-")</f>
        <v>98.582280130293157</v>
      </c>
      <c r="H14" s="19">
        <f>IF(E14&lt;&gt;0,F14/E14*100,"-")</f>
        <v>98.582280130293157</v>
      </c>
    </row>
    <row r="15" spans="1:8" outlineLevel="1" x14ac:dyDescent="0.2">
      <c r="A15" s="25">
        <v>7031</v>
      </c>
      <c r="B15" s="21"/>
      <c r="C15" s="18" t="s">
        <v>131</v>
      </c>
      <c r="D15" s="19">
        <v>210</v>
      </c>
      <c r="E15" s="19">
        <v>210</v>
      </c>
      <c r="F15" s="19">
        <v>1827.4</v>
      </c>
      <c r="G15" s="19">
        <f>IF(D15&lt;&gt;0,F15/D15*100,"-")</f>
        <v>870.19047619047626</v>
      </c>
      <c r="H15" s="19">
        <f>IF(E15&lt;&gt;0,F15/E15*100,"-")</f>
        <v>870.19047619047626</v>
      </c>
    </row>
    <row r="16" spans="1:8" outlineLevel="1" x14ac:dyDescent="0.2">
      <c r="A16" s="25">
        <v>7032</v>
      </c>
      <c r="B16" s="21"/>
      <c r="C16" s="18" t="s">
        <v>132</v>
      </c>
      <c r="D16" s="19">
        <v>22400</v>
      </c>
      <c r="E16" s="19">
        <v>22400</v>
      </c>
      <c r="F16" s="19">
        <v>33587.769999999997</v>
      </c>
      <c r="G16" s="19">
        <f>IF(D16&lt;&gt;0,F16/D16*100,"-")</f>
        <v>149.94540178571427</v>
      </c>
      <c r="H16" s="19">
        <f>IF(E16&lt;&gt;0,F16/E16*100,"-")</f>
        <v>149.94540178571427</v>
      </c>
    </row>
    <row r="17" spans="1:8" outlineLevel="1" x14ac:dyDescent="0.2">
      <c r="A17" s="25">
        <v>7033</v>
      </c>
      <c r="B17" s="21"/>
      <c r="C17" s="18" t="s">
        <v>133</v>
      </c>
      <c r="D17" s="19">
        <v>107200</v>
      </c>
      <c r="E17" s="19">
        <v>107200</v>
      </c>
      <c r="F17" s="19">
        <v>142809.79</v>
      </c>
      <c r="G17" s="19">
        <f>IF(D17&lt;&gt;0,F17/D17*100,"-")</f>
        <v>133.21808768656717</v>
      </c>
      <c r="H17" s="19">
        <f>IF(E17&lt;&gt;0,F17/E17*100,"-")</f>
        <v>133.21808768656717</v>
      </c>
    </row>
    <row r="18" spans="1:8" outlineLevel="1" x14ac:dyDescent="0.2">
      <c r="A18" s="25"/>
      <c r="B18" s="21"/>
      <c r="C18" s="18"/>
      <c r="D18" s="19"/>
      <c r="E18" s="19"/>
      <c r="F18" s="19"/>
      <c r="G18" s="19"/>
      <c r="H18" s="19"/>
    </row>
    <row r="19" spans="1:8" x14ac:dyDescent="0.2">
      <c r="A19" s="25">
        <v>704</v>
      </c>
      <c r="B19" s="21"/>
      <c r="C19" s="18" t="s">
        <v>7</v>
      </c>
      <c r="D19" s="19">
        <f>+D20+D21</f>
        <v>187750</v>
      </c>
      <c r="E19" s="19">
        <f>+E20+E21</f>
        <v>187750</v>
      </c>
      <c r="F19" s="19">
        <f>+F20+F21</f>
        <v>232179.96000000002</v>
      </c>
      <c r="G19" s="19">
        <f>IF(D19&lt;&gt;0,F19/D19*100,"-")</f>
        <v>123.6644260985353</v>
      </c>
      <c r="H19" s="19">
        <f>IF(E19&lt;&gt;0,F19/E19*100,"-")</f>
        <v>123.6644260985353</v>
      </c>
    </row>
    <row r="20" spans="1:8" outlineLevel="1" x14ac:dyDescent="0.2">
      <c r="A20" s="25">
        <v>7044</v>
      </c>
      <c r="B20" s="21"/>
      <c r="C20" s="18" t="s">
        <v>134</v>
      </c>
      <c r="D20" s="19">
        <v>4550</v>
      </c>
      <c r="E20" s="19">
        <v>4550</v>
      </c>
      <c r="F20" s="19">
        <v>1160.3900000000001</v>
      </c>
      <c r="G20" s="19">
        <f>IF(D20&lt;&gt;0,F20/D20*100,"-")</f>
        <v>25.503076923076922</v>
      </c>
      <c r="H20" s="19">
        <f>IF(E20&lt;&gt;0,F20/E20*100,"-")</f>
        <v>25.503076923076922</v>
      </c>
    </row>
    <row r="21" spans="1:8" outlineLevel="1" x14ac:dyDescent="0.2">
      <c r="A21" s="25">
        <v>7047</v>
      </c>
      <c r="B21" s="21"/>
      <c r="C21" s="18" t="s">
        <v>135</v>
      </c>
      <c r="D21" s="19">
        <v>183200</v>
      </c>
      <c r="E21" s="19">
        <v>183200</v>
      </c>
      <c r="F21" s="19">
        <v>231019.57</v>
      </c>
      <c r="G21" s="19">
        <f>IF(D21&lt;&gt;0,F21/D21*100,"-")</f>
        <v>126.10238537117904</v>
      </c>
      <c r="H21" s="19">
        <f>IF(E21&lt;&gt;0,F21/E21*100,"-")</f>
        <v>126.10238537117904</v>
      </c>
    </row>
    <row r="22" spans="1:8" outlineLevel="1" x14ac:dyDescent="0.2">
      <c r="A22" s="25"/>
      <c r="B22" s="21"/>
      <c r="C22" s="18"/>
      <c r="D22" s="19"/>
      <c r="E22" s="19"/>
      <c r="F22" s="19"/>
      <c r="G22" s="19"/>
      <c r="H22" s="19"/>
    </row>
    <row r="23" spans="1:8" x14ac:dyDescent="0.2">
      <c r="A23" s="25">
        <v>706</v>
      </c>
      <c r="B23" s="21"/>
      <c r="C23" s="18" t="s">
        <v>17</v>
      </c>
      <c r="D23" s="19">
        <f>+D24</f>
        <v>0</v>
      </c>
      <c r="E23" s="19">
        <f>+E24</f>
        <v>0</v>
      </c>
      <c r="F23" s="19">
        <f>+F24</f>
        <v>11307.82</v>
      </c>
      <c r="G23" s="19" t="str">
        <f>IF(D23&lt;&gt;0,F23/D23*100,"-")</f>
        <v>-</v>
      </c>
      <c r="H23" s="19" t="str">
        <f>IF(E23&lt;&gt;0,F23/E23*100,"-")</f>
        <v>-</v>
      </c>
    </row>
    <row r="24" spans="1:8" outlineLevel="1" x14ac:dyDescent="0.2">
      <c r="A24" s="25">
        <v>7060</v>
      </c>
      <c r="B24" s="21"/>
      <c r="C24" s="18"/>
      <c r="D24" s="19">
        <v>0</v>
      </c>
      <c r="E24" s="19">
        <v>0</v>
      </c>
      <c r="F24" s="19">
        <v>11307.82</v>
      </c>
      <c r="G24" s="19" t="str">
        <f>IF(D24&lt;&gt;0,F24/D24*100,"-")</f>
        <v>-</v>
      </c>
      <c r="H24" s="19" t="str">
        <f>IF(E24&lt;&gt;0,F24/E24*100,"-")</f>
        <v>-</v>
      </c>
    </row>
    <row r="25" spans="1:8" outlineLevel="1" x14ac:dyDescent="0.2">
      <c r="A25" s="25"/>
      <c r="B25" s="21"/>
      <c r="C25" s="18"/>
      <c r="D25" s="19"/>
      <c r="E25" s="19"/>
      <c r="F25" s="19"/>
      <c r="G25" s="19"/>
      <c r="H25" s="19"/>
    </row>
    <row r="26" spans="1:8" x14ac:dyDescent="0.2">
      <c r="A26" s="22">
        <v>71</v>
      </c>
      <c r="B26" s="23"/>
      <c r="C26" s="34" t="s">
        <v>68</v>
      </c>
      <c r="D26" s="24">
        <f>+D27+D31+D34+D37+D40</f>
        <v>750200</v>
      </c>
      <c r="E26" s="24">
        <f>+E27+E31+E34+E37+E40</f>
        <v>750200</v>
      </c>
      <c r="F26" s="24">
        <f>+F27+F31+F34+F37+F40</f>
        <v>750428.91</v>
      </c>
      <c r="G26" s="24">
        <f>IF(D26&lt;&gt;0,F26/D26*100,"-")</f>
        <v>100.03051319648095</v>
      </c>
      <c r="H26" s="24">
        <f>IF(E26&lt;&gt;0,F26/E26*100,"-")</f>
        <v>100.03051319648095</v>
      </c>
    </row>
    <row r="27" spans="1:8" x14ac:dyDescent="0.2">
      <c r="A27" s="25">
        <v>710</v>
      </c>
      <c r="B27" s="21"/>
      <c r="C27" s="18" t="s">
        <v>18</v>
      </c>
      <c r="D27" s="19">
        <f>+D28+D29</f>
        <v>262300</v>
      </c>
      <c r="E27" s="19">
        <f>+E28+E29</f>
        <v>262300</v>
      </c>
      <c r="F27" s="19">
        <f>+F28+F29</f>
        <v>308519.92</v>
      </c>
      <c r="G27" s="19">
        <f>IF(D27&lt;&gt;0,F27/D27*100,"-")</f>
        <v>117.62101410598551</v>
      </c>
      <c r="H27" s="19">
        <f>IF(E27&lt;&gt;0,F27/E27*100,"-")</f>
        <v>117.62101410598551</v>
      </c>
    </row>
    <row r="28" spans="1:8" outlineLevel="1" x14ac:dyDescent="0.2">
      <c r="A28" s="25">
        <v>7102</v>
      </c>
      <c r="B28" s="21"/>
      <c r="C28" s="18" t="s">
        <v>136</v>
      </c>
      <c r="D28" s="19">
        <v>100</v>
      </c>
      <c r="E28" s="19">
        <v>100</v>
      </c>
      <c r="F28" s="19">
        <v>13.8</v>
      </c>
      <c r="G28" s="19">
        <f>IF(D28&lt;&gt;0,F28/D28*100,"-")</f>
        <v>13.8</v>
      </c>
      <c r="H28" s="19">
        <f>IF(E28&lt;&gt;0,F28/E28*100,"-")</f>
        <v>13.8</v>
      </c>
    </row>
    <row r="29" spans="1:8" outlineLevel="1" x14ac:dyDescent="0.2">
      <c r="A29" s="25">
        <v>7103</v>
      </c>
      <c r="B29" s="21"/>
      <c r="C29" s="18" t="s">
        <v>137</v>
      </c>
      <c r="D29" s="19">
        <v>262200</v>
      </c>
      <c r="E29" s="19">
        <v>262200</v>
      </c>
      <c r="F29" s="19">
        <v>308506.12</v>
      </c>
      <c r="G29" s="19">
        <f>IF(D29&lt;&gt;0,F29/D29*100,"-")</f>
        <v>117.66061022120518</v>
      </c>
      <c r="H29" s="19">
        <f>IF(E29&lt;&gt;0,F29/E29*100,"-")</f>
        <v>117.66061022120518</v>
      </c>
    </row>
    <row r="30" spans="1:8" outlineLevel="1" x14ac:dyDescent="0.2">
      <c r="A30" s="25"/>
      <c r="B30" s="21"/>
      <c r="C30" s="18"/>
      <c r="D30" s="19"/>
      <c r="E30" s="19"/>
      <c r="F30" s="19"/>
      <c r="G30" s="19"/>
      <c r="H30" s="19"/>
    </row>
    <row r="31" spans="1:8" x14ac:dyDescent="0.2">
      <c r="A31" s="25">
        <v>711</v>
      </c>
      <c r="B31" s="21"/>
      <c r="C31" s="18" t="s">
        <v>8</v>
      </c>
      <c r="D31" s="19">
        <f>+D32</f>
        <v>7000</v>
      </c>
      <c r="E31" s="19">
        <f>+E32</f>
        <v>7000</v>
      </c>
      <c r="F31" s="19">
        <f>+F32</f>
        <v>8462.77</v>
      </c>
      <c r="G31" s="19">
        <f>IF(D31&lt;&gt;0,F31/D31*100,"-")</f>
        <v>120.8967142857143</v>
      </c>
      <c r="H31" s="19">
        <f>IF(E31&lt;&gt;0,F31/E31*100,"-")</f>
        <v>120.8967142857143</v>
      </c>
    </row>
    <row r="32" spans="1:8" outlineLevel="1" x14ac:dyDescent="0.2">
      <c r="A32" s="25">
        <v>7111</v>
      </c>
      <c r="B32" s="21"/>
      <c r="C32" s="18" t="s">
        <v>138</v>
      </c>
      <c r="D32" s="19">
        <v>7000</v>
      </c>
      <c r="E32" s="19">
        <v>7000</v>
      </c>
      <c r="F32" s="19">
        <v>8462.77</v>
      </c>
      <c r="G32" s="19">
        <f>IF(D32&lt;&gt;0,F32/D32*100,"-")</f>
        <v>120.8967142857143</v>
      </c>
      <c r="H32" s="19">
        <f>IF(E32&lt;&gt;0,F32/E32*100,"-")</f>
        <v>120.8967142857143</v>
      </c>
    </row>
    <row r="33" spans="1:8" outlineLevel="1" x14ac:dyDescent="0.2">
      <c r="A33" s="25"/>
      <c r="B33" s="21"/>
      <c r="C33" s="18"/>
      <c r="D33" s="19"/>
      <c r="E33" s="19"/>
      <c r="F33" s="19"/>
      <c r="G33" s="19"/>
      <c r="H33" s="19"/>
    </row>
    <row r="34" spans="1:8" x14ac:dyDescent="0.2">
      <c r="A34" s="25">
        <v>712</v>
      </c>
      <c r="B34" s="21"/>
      <c r="C34" s="18" t="s">
        <v>57</v>
      </c>
      <c r="D34" s="19">
        <f>+D35</f>
        <v>7000</v>
      </c>
      <c r="E34" s="19">
        <f>+E35</f>
        <v>7000</v>
      </c>
      <c r="F34" s="19">
        <f>+F35</f>
        <v>13195.77</v>
      </c>
      <c r="G34" s="19">
        <f>IF(D34&lt;&gt;0,F34/D34*100,"-")</f>
        <v>188.511</v>
      </c>
      <c r="H34" s="19">
        <f>IF(E34&lt;&gt;0,F34/E34*100,"-")</f>
        <v>188.511</v>
      </c>
    </row>
    <row r="35" spans="1:8" outlineLevel="1" x14ac:dyDescent="0.2">
      <c r="A35" s="25">
        <v>7120</v>
      </c>
      <c r="B35" s="21"/>
      <c r="C35" s="18" t="s">
        <v>139</v>
      </c>
      <c r="D35" s="19">
        <v>7000</v>
      </c>
      <c r="E35" s="19">
        <v>7000</v>
      </c>
      <c r="F35" s="19">
        <v>13195.77</v>
      </c>
      <c r="G35" s="19">
        <f>IF(D35&lt;&gt;0,F35/D35*100,"-")</f>
        <v>188.511</v>
      </c>
      <c r="H35" s="19">
        <f>IF(E35&lt;&gt;0,F35/E35*100,"-")</f>
        <v>188.511</v>
      </c>
    </row>
    <row r="36" spans="1:8" outlineLevel="1" x14ac:dyDescent="0.2">
      <c r="A36" s="25"/>
      <c r="B36" s="21"/>
      <c r="C36" s="18"/>
      <c r="D36" s="19"/>
      <c r="E36" s="19"/>
      <c r="F36" s="19"/>
      <c r="G36" s="19"/>
      <c r="H36" s="19"/>
    </row>
    <row r="37" spans="1:8" x14ac:dyDescent="0.2">
      <c r="A37" s="25">
        <v>713</v>
      </c>
      <c r="B37" s="21"/>
      <c r="C37" s="18" t="s">
        <v>9</v>
      </c>
      <c r="D37" s="19">
        <f>+D38</f>
        <v>136400</v>
      </c>
      <c r="E37" s="19">
        <f>+E38</f>
        <v>136400</v>
      </c>
      <c r="F37" s="19">
        <f>+F38</f>
        <v>82438</v>
      </c>
      <c r="G37" s="19">
        <f>IF(D37&lt;&gt;0,F37/D37*100,"-")</f>
        <v>60.438416422287389</v>
      </c>
      <c r="H37" s="19">
        <f>IF(E37&lt;&gt;0,F37/E37*100,"-")</f>
        <v>60.438416422287389</v>
      </c>
    </row>
    <row r="38" spans="1:8" outlineLevel="1" x14ac:dyDescent="0.2">
      <c r="A38" s="25">
        <v>7130</v>
      </c>
      <c r="B38" s="21"/>
      <c r="C38" s="18" t="s">
        <v>140</v>
      </c>
      <c r="D38" s="19">
        <v>136400</v>
      </c>
      <c r="E38" s="19">
        <v>136400</v>
      </c>
      <c r="F38" s="19">
        <v>82438</v>
      </c>
      <c r="G38" s="19">
        <f>IF(D38&lt;&gt;0,F38/D38*100,"-")</f>
        <v>60.438416422287389</v>
      </c>
      <c r="H38" s="19">
        <f>IF(E38&lt;&gt;0,F38/E38*100,"-")</f>
        <v>60.438416422287389</v>
      </c>
    </row>
    <row r="39" spans="1:8" outlineLevel="1" x14ac:dyDescent="0.2">
      <c r="A39" s="25"/>
      <c r="B39" s="21"/>
      <c r="C39" s="18"/>
      <c r="D39" s="19"/>
      <c r="E39" s="19"/>
      <c r="F39" s="19"/>
      <c r="G39" s="19"/>
      <c r="H39" s="19"/>
    </row>
    <row r="40" spans="1:8" x14ac:dyDescent="0.2">
      <c r="A40" s="25">
        <v>714</v>
      </c>
      <c r="B40" s="21"/>
      <c r="C40" s="18" t="s">
        <v>10</v>
      </c>
      <c r="D40" s="19">
        <f>+D41</f>
        <v>337500</v>
      </c>
      <c r="E40" s="19">
        <f>+E41</f>
        <v>337500</v>
      </c>
      <c r="F40" s="19">
        <f>+F41</f>
        <v>337812.45</v>
      </c>
      <c r="G40" s="19">
        <f>IF(D40&lt;&gt;0,F40/D40*100,"-")</f>
        <v>100.09257777777778</v>
      </c>
      <c r="H40" s="19">
        <f>IF(E40&lt;&gt;0,F40/E40*100,"-")</f>
        <v>100.09257777777778</v>
      </c>
    </row>
    <row r="41" spans="1:8" outlineLevel="1" x14ac:dyDescent="0.2">
      <c r="A41" s="25">
        <v>7141</v>
      </c>
      <c r="B41" s="21"/>
      <c r="C41" s="18" t="s">
        <v>141</v>
      </c>
      <c r="D41" s="19">
        <v>337500</v>
      </c>
      <c r="E41" s="19">
        <v>337500</v>
      </c>
      <c r="F41" s="19">
        <v>337812.45</v>
      </c>
      <c r="G41" s="19">
        <f>IF(D41&lt;&gt;0,F41/D41*100,"-")</f>
        <v>100.09257777777778</v>
      </c>
      <c r="H41" s="19">
        <f>IF(E41&lt;&gt;0,F41/E41*100,"-")</f>
        <v>100.09257777777778</v>
      </c>
    </row>
    <row r="42" spans="1:8" outlineLevel="1" x14ac:dyDescent="0.2">
      <c r="A42" s="25"/>
      <c r="B42" s="21"/>
      <c r="C42" s="18"/>
      <c r="D42" s="19"/>
      <c r="E42" s="19"/>
      <c r="F42" s="19"/>
      <c r="G42" s="19"/>
      <c r="H42" s="19"/>
    </row>
    <row r="43" spans="1:8" x14ac:dyDescent="0.2">
      <c r="A43" s="22">
        <v>72</v>
      </c>
      <c r="B43" s="23" t="s">
        <v>19</v>
      </c>
      <c r="C43" s="34" t="s">
        <v>70</v>
      </c>
      <c r="D43" s="24">
        <f>+D44+D46+D48</f>
        <v>100000</v>
      </c>
      <c r="E43" s="24">
        <f>+E44+E46+E48</f>
        <v>100000</v>
      </c>
      <c r="F43" s="24">
        <f>+F44+F46+F48</f>
        <v>96574.73</v>
      </c>
      <c r="G43" s="24">
        <f>IF(D43&lt;&gt;0,F43/D43*100,"-")</f>
        <v>96.574730000000002</v>
      </c>
      <c r="H43" s="24">
        <f>IF(E43&lt;&gt;0,F43/E43*100,"-")</f>
        <v>96.574730000000002</v>
      </c>
    </row>
    <row r="44" spans="1:8" x14ac:dyDescent="0.2">
      <c r="A44" s="25">
        <v>720</v>
      </c>
      <c r="B44" s="21"/>
      <c r="C44" s="18" t="s">
        <v>11</v>
      </c>
      <c r="D44" s="19">
        <v>0</v>
      </c>
      <c r="E44" s="19">
        <v>0</v>
      </c>
      <c r="F44" s="19">
        <v>0</v>
      </c>
      <c r="G44" s="19" t="str">
        <f>IF(D44&lt;&gt;0,F44/D44*100,"-")</f>
        <v>-</v>
      </c>
      <c r="H44" s="19" t="str">
        <f>IF(E44&lt;&gt;0,F44/E44*100,"-")</f>
        <v>-</v>
      </c>
    </row>
    <row r="45" spans="1:8" x14ac:dyDescent="0.2">
      <c r="A45" s="25"/>
      <c r="B45" s="21"/>
      <c r="C45" s="18"/>
      <c r="D45" s="19"/>
      <c r="E45" s="19"/>
      <c r="F45" s="19"/>
      <c r="G45" s="19"/>
      <c r="H45" s="19"/>
    </row>
    <row r="46" spans="1:8" x14ac:dyDescent="0.2">
      <c r="A46" s="25">
        <v>721</v>
      </c>
      <c r="B46" s="21"/>
      <c r="C46" s="18" t="s">
        <v>20</v>
      </c>
      <c r="D46" s="19">
        <v>0</v>
      </c>
      <c r="E46" s="19">
        <v>0</v>
      </c>
      <c r="F46" s="19">
        <v>0</v>
      </c>
      <c r="G46" s="19" t="str">
        <f>IF(D46&lt;&gt;0,F46/D46*100,"-")</f>
        <v>-</v>
      </c>
      <c r="H46" s="19" t="str">
        <f>IF(E46&lt;&gt;0,F46/E46*100,"-")</f>
        <v>-</v>
      </c>
    </row>
    <row r="47" spans="1:8" x14ac:dyDescent="0.2">
      <c r="A47" s="25"/>
      <c r="B47" s="21"/>
      <c r="C47" s="18"/>
      <c r="D47" s="19"/>
      <c r="E47" s="19"/>
      <c r="F47" s="19"/>
      <c r="G47" s="19"/>
      <c r="H47" s="19"/>
    </row>
    <row r="48" spans="1:8" ht="16.5" customHeight="1" x14ac:dyDescent="0.2">
      <c r="A48" s="25">
        <v>722</v>
      </c>
      <c r="B48" s="21"/>
      <c r="C48" s="18" t="s">
        <v>60</v>
      </c>
      <c r="D48" s="19">
        <f>+D49</f>
        <v>100000</v>
      </c>
      <c r="E48" s="19">
        <f>+E49</f>
        <v>100000</v>
      </c>
      <c r="F48" s="19">
        <f>+F49</f>
        <v>96574.73</v>
      </c>
      <c r="G48" s="19">
        <f>IF(D48&lt;&gt;0,F48/D48*100,"-")</f>
        <v>96.574730000000002</v>
      </c>
      <c r="H48" s="19">
        <f>IF(E48&lt;&gt;0,F48/E48*100,"-")</f>
        <v>96.574730000000002</v>
      </c>
    </row>
    <row r="49" spans="1:8" ht="16.5" customHeight="1" outlineLevel="1" x14ac:dyDescent="0.2">
      <c r="A49" s="25">
        <v>7221</v>
      </c>
      <c r="B49" s="21"/>
      <c r="C49" s="18" t="s">
        <v>142</v>
      </c>
      <c r="D49" s="19">
        <v>100000</v>
      </c>
      <c r="E49" s="19">
        <v>100000</v>
      </c>
      <c r="F49" s="19">
        <v>96574.73</v>
      </c>
      <c r="G49" s="19">
        <f>IF(D49&lt;&gt;0,F49/D49*100,"-")</f>
        <v>96.574730000000002</v>
      </c>
      <c r="H49" s="19">
        <f>IF(E49&lt;&gt;0,F49/E49*100,"-")</f>
        <v>96.574730000000002</v>
      </c>
    </row>
    <row r="50" spans="1:8" ht="16.5" customHeight="1" outlineLevel="1" x14ac:dyDescent="0.2">
      <c r="A50" s="25"/>
      <c r="B50" s="21"/>
      <c r="C50" s="18"/>
      <c r="D50" s="19"/>
      <c r="E50" s="19"/>
      <c r="F50" s="19"/>
      <c r="G50" s="19"/>
      <c r="H50" s="19"/>
    </row>
    <row r="51" spans="1:8" x14ac:dyDescent="0.2">
      <c r="A51" s="22">
        <v>73</v>
      </c>
      <c r="B51" s="23" t="s">
        <v>16</v>
      </c>
      <c r="C51" s="34" t="s">
        <v>71</v>
      </c>
      <c r="D51" s="24">
        <f>+D52+D55</f>
        <v>12000</v>
      </c>
      <c r="E51" s="24">
        <f>+E52+E55</f>
        <v>12000</v>
      </c>
      <c r="F51" s="24">
        <f>+F52+F55</f>
        <v>8182</v>
      </c>
      <c r="G51" s="24">
        <f>IF(D51&lt;&gt;0,F51/D51*100,"-")</f>
        <v>68.183333333333323</v>
      </c>
      <c r="H51" s="24">
        <f>IF(E51&lt;&gt;0,F51/E51*100,"-")</f>
        <v>68.183333333333323</v>
      </c>
    </row>
    <row r="52" spans="1:8" x14ac:dyDescent="0.2">
      <c r="A52" s="25">
        <v>730</v>
      </c>
      <c r="B52" s="21"/>
      <c r="C52" s="18" t="s">
        <v>21</v>
      </c>
      <c r="D52" s="19">
        <f>+D53</f>
        <v>12000</v>
      </c>
      <c r="E52" s="19">
        <f>+E53</f>
        <v>12000</v>
      </c>
      <c r="F52" s="19">
        <f>+F53</f>
        <v>8182</v>
      </c>
      <c r="G52" s="19">
        <f>IF(D52&lt;&gt;0,F52/D52*100,"-")</f>
        <v>68.183333333333323</v>
      </c>
      <c r="H52" s="19">
        <f>IF(E52&lt;&gt;0,F52/E52*100,"-")</f>
        <v>68.183333333333323</v>
      </c>
    </row>
    <row r="53" spans="1:8" outlineLevel="1" x14ac:dyDescent="0.2">
      <c r="A53" s="25">
        <v>7300</v>
      </c>
      <c r="B53" s="21"/>
      <c r="C53" s="18" t="s">
        <v>143</v>
      </c>
      <c r="D53" s="19">
        <v>12000</v>
      </c>
      <c r="E53" s="19">
        <v>12000</v>
      </c>
      <c r="F53" s="19">
        <v>8182</v>
      </c>
      <c r="G53" s="19">
        <f>IF(D53&lt;&gt;0,F53/D53*100,"-")</f>
        <v>68.183333333333323</v>
      </c>
      <c r="H53" s="19">
        <f>IF(E53&lt;&gt;0,F53/E53*100,"-")</f>
        <v>68.183333333333323</v>
      </c>
    </row>
    <row r="54" spans="1:8" outlineLevel="1" x14ac:dyDescent="0.2">
      <c r="A54" s="25"/>
      <c r="B54" s="21"/>
      <c r="C54" s="18"/>
      <c r="D54" s="19"/>
      <c r="E54" s="19"/>
      <c r="F54" s="19"/>
      <c r="G54" s="19"/>
      <c r="H54" s="19"/>
    </row>
    <row r="55" spans="1:8" x14ac:dyDescent="0.2">
      <c r="A55" s="25">
        <v>731</v>
      </c>
      <c r="B55" s="21"/>
      <c r="C55" s="18" t="s">
        <v>12</v>
      </c>
      <c r="D55" s="19">
        <v>0</v>
      </c>
      <c r="E55" s="19">
        <v>0</v>
      </c>
      <c r="F55" s="19">
        <v>0</v>
      </c>
      <c r="G55" s="19" t="str">
        <f>IF(D55&lt;&gt;0,F55/D55*100,"-")</f>
        <v>-</v>
      </c>
      <c r="H55" s="19" t="str">
        <f>IF(E55&lt;&gt;0,F55/E55*100,"-")</f>
        <v>-</v>
      </c>
    </row>
    <row r="56" spans="1:8" x14ac:dyDescent="0.2">
      <c r="A56" s="25"/>
      <c r="B56" s="21"/>
      <c r="C56" s="18"/>
      <c r="D56" s="19"/>
      <c r="E56" s="19"/>
      <c r="F56" s="19"/>
      <c r="G56" s="19"/>
      <c r="H56" s="19"/>
    </row>
    <row r="57" spans="1:8" x14ac:dyDescent="0.2">
      <c r="A57" s="22">
        <v>74</v>
      </c>
      <c r="B57" s="23" t="s">
        <v>16</v>
      </c>
      <c r="C57" s="34" t="s">
        <v>72</v>
      </c>
      <c r="D57" s="24">
        <f>+D58+D61</f>
        <v>2306749.25</v>
      </c>
      <c r="E57" s="24">
        <f>+E58+E61</f>
        <v>2306749.25</v>
      </c>
      <c r="F57" s="24">
        <f>+F58+F61</f>
        <v>807470.89</v>
      </c>
      <c r="G57" s="24">
        <f>IF(D57&lt;&gt;0,F57/D57*100,"-")</f>
        <v>35.00471019986243</v>
      </c>
      <c r="H57" s="24">
        <f>IF(E57&lt;&gt;0,F57/E57*100,"-")</f>
        <v>35.00471019986243</v>
      </c>
    </row>
    <row r="58" spans="1:8" x14ac:dyDescent="0.2">
      <c r="A58" s="25">
        <v>740</v>
      </c>
      <c r="B58" s="21"/>
      <c r="C58" s="18" t="s">
        <v>13</v>
      </c>
      <c r="D58" s="19">
        <f>+D59</f>
        <v>978268</v>
      </c>
      <c r="E58" s="19">
        <f>+E59</f>
        <v>978268</v>
      </c>
      <c r="F58" s="19">
        <f>+F59</f>
        <v>345827.69</v>
      </c>
      <c r="G58" s="19">
        <f>IF(D58&lt;&gt;0,F58/D58*100,"-")</f>
        <v>35.351017308140506</v>
      </c>
      <c r="H58" s="19">
        <f>IF(E58&lt;&gt;0,F58/E58*100,"-")</f>
        <v>35.351017308140506</v>
      </c>
    </row>
    <row r="59" spans="1:8" ht="15.75" customHeight="1" outlineLevel="1" x14ac:dyDescent="0.2">
      <c r="A59" s="25">
        <v>7400</v>
      </c>
      <c r="B59" s="21"/>
      <c r="C59" s="18" t="s">
        <v>144</v>
      </c>
      <c r="D59" s="19">
        <v>978268</v>
      </c>
      <c r="E59" s="19">
        <v>978268</v>
      </c>
      <c r="F59" s="19">
        <v>345827.69</v>
      </c>
      <c r="G59" s="19">
        <f>IF(D59&lt;&gt;0,F59/D59*100,"-")</f>
        <v>35.351017308140506</v>
      </c>
      <c r="H59" s="19">
        <f>IF(E59&lt;&gt;0,F59/E59*100,"-")</f>
        <v>35.351017308140506</v>
      </c>
    </row>
    <row r="60" spans="1:8" ht="15.75" customHeight="1" outlineLevel="1" x14ac:dyDescent="0.2">
      <c r="A60" s="25"/>
      <c r="B60" s="21"/>
      <c r="C60" s="18"/>
      <c r="D60" s="19"/>
      <c r="E60" s="19"/>
      <c r="F60" s="19"/>
      <c r="G60" s="19"/>
      <c r="H60" s="19"/>
    </row>
    <row r="61" spans="1:8" ht="21" customHeight="1" x14ac:dyDescent="0.2">
      <c r="A61" s="25">
        <v>741</v>
      </c>
      <c r="B61" s="21"/>
      <c r="C61" s="18" t="s">
        <v>54</v>
      </c>
      <c r="D61" s="19">
        <f>+D62</f>
        <v>1328481.25</v>
      </c>
      <c r="E61" s="19">
        <f>+E62</f>
        <v>1328481.25</v>
      </c>
      <c r="F61" s="19">
        <f>+F62</f>
        <v>461643.2</v>
      </c>
      <c r="G61" s="19">
        <f>IF(D61&lt;&gt;0,F61/D61*100,"-")</f>
        <v>34.749696316752683</v>
      </c>
      <c r="H61" s="19">
        <f>IF(E61&lt;&gt;0,F61/E61*100,"-")</f>
        <v>34.749696316752683</v>
      </c>
    </row>
    <row r="62" spans="1:8" ht="22.5" outlineLevel="1" x14ac:dyDescent="0.2">
      <c r="A62" s="25">
        <v>7416</v>
      </c>
      <c r="B62" s="21"/>
      <c r="C62" s="18" t="s">
        <v>145</v>
      </c>
      <c r="D62" s="19">
        <v>1328481.25</v>
      </c>
      <c r="E62" s="19">
        <v>1328481.25</v>
      </c>
      <c r="F62" s="19">
        <v>461643.2</v>
      </c>
      <c r="G62" s="19">
        <f>IF(D62&lt;&gt;0,F62/D62*100,"-")</f>
        <v>34.749696316752683</v>
      </c>
      <c r="H62" s="19">
        <f>IF(E62&lt;&gt;0,F62/E62*100,"-")</f>
        <v>34.749696316752683</v>
      </c>
    </row>
    <row r="63" spans="1:8" ht="21" customHeight="1" outlineLevel="1" x14ac:dyDescent="0.2">
      <c r="A63" s="25"/>
      <c r="B63" s="21"/>
      <c r="C63" s="18"/>
      <c r="D63" s="19"/>
      <c r="E63" s="19"/>
      <c r="F63" s="19"/>
      <c r="G63" s="19"/>
      <c r="H63" s="19"/>
    </row>
    <row r="64" spans="1:8" ht="15.75" customHeight="1" x14ac:dyDescent="0.2">
      <c r="A64" s="22">
        <v>78</v>
      </c>
      <c r="B64" s="23" t="s">
        <v>16</v>
      </c>
      <c r="C64" s="34" t="s">
        <v>69</v>
      </c>
      <c r="D64" s="24">
        <f>+D65+D67</f>
        <v>0</v>
      </c>
      <c r="E64" s="24">
        <f>+E65+E67</f>
        <v>0</v>
      </c>
      <c r="F64" s="24">
        <f>+F65+F67</f>
        <v>0</v>
      </c>
      <c r="G64" s="24" t="str">
        <f>IF(D64&lt;&gt;0,F64/D64*100,"-")</f>
        <v>-</v>
      </c>
      <c r="H64" s="24" t="str">
        <f>IF(E64&lt;&gt;0,F64/E64*100,"-")</f>
        <v>-</v>
      </c>
    </row>
    <row r="65" spans="1:8" ht="15.75" customHeight="1" x14ac:dyDescent="0.2">
      <c r="A65" s="25">
        <v>786</v>
      </c>
      <c r="B65" s="21"/>
      <c r="C65" s="18" t="s">
        <v>51</v>
      </c>
      <c r="D65" s="19">
        <v>0</v>
      </c>
      <c r="E65" s="19">
        <v>0</v>
      </c>
      <c r="F65" s="19">
        <v>0</v>
      </c>
      <c r="G65" s="19" t="str">
        <f>IF(D65&lt;&gt;0,F65/D65*100,"-")</f>
        <v>-</v>
      </c>
      <c r="H65" s="19" t="str">
        <f>IF(E65&lt;&gt;0,F65/E65*100,"-")</f>
        <v>-</v>
      </c>
    </row>
    <row r="66" spans="1:8" ht="15.75" customHeight="1" x14ac:dyDescent="0.2">
      <c r="A66" s="25"/>
      <c r="B66" s="21"/>
      <c r="C66" s="18"/>
      <c r="D66" s="19"/>
      <c r="E66" s="19"/>
      <c r="F66" s="19"/>
      <c r="G66" s="19"/>
      <c r="H66" s="19"/>
    </row>
    <row r="67" spans="1:8" ht="15.75" customHeight="1" x14ac:dyDescent="0.2">
      <c r="A67" s="25">
        <v>787</v>
      </c>
      <c r="B67" s="21"/>
      <c r="C67" s="18" t="s">
        <v>56</v>
      </c>
      <c r="D67" s="19">
        <v>0</v>
      </c>
      <c r="E67" s="19">
        <v>0</v>
      </c>
      <c r="F67" s="19">
        <v>0</v>
      </c>
      <c r="G67" s="19" t="str">
        <f>IF(D67&lt;&gt;0,F67/D67*100,"-")</f>
        <v>-</v>
      </c>
      <c r="H67" s="19" t="str">
        <f>IF(E67&lt;&gt;0,F67/E67*100,"-")</f>
        <v>-</v>
      </c>
    </row>
    <row r="68" spans="1:8" ht="15.75" customHeight="1" x14ac:dyDescent="0.2">
      <c r="A68" s="25"/>
      <c r="B68" s="21"/>
      <c r="C68" s="18"/>
      <c r="D68" s="19"/>
      <c r="E68" s="19"/>
      <c r="F68" s="19"/>
      <c r="G68" s="19"/>
      <c r="H68" s="19"/>
    </row>
    <row r="69" spans="1:8" x14ac:dyDescent="0.2">
      <c r="A69" s="16" t="s">
        <v>15</v>
      </c>
      <c r="B69" s="17" t="s">
        <v>1</v>
      </c>
      <c r="C69" s="18" t="s">
        <v>22</v>
      </c>
      <c r="D69" s="19">
        <f>D70+D100+D120+D128</f>
        <v>9488423.9600000009</v>
      </c>
      <c r="E69" s="19">
        <f>E70+E100+E120+E128</f>
        <v>9462283.9600000009</v>
      </c>
      <c r="F69" s="19">
        <f>F70+F100+F120+F128</f>
        <v>7875673.5699999994</v>
      </c>
      <c r="G69" s="19">
        <f>IF(D69&lt;&gt;0,F69/D69*100,"-")</f>
        <v>83.002968703771941</v>
      </c>
      <c r="H69" s="19">
        <f>IF(E69&lt;&gt;0,F69/E69*100,"-")</f>
        <v>83.232268269404159</v>
      </c>
    </row>
    <row r="70" spans="1:8" x14ac:dyDescent="0.2">
      <c r="A70" s="22">
        <v>40</v>
      </c>
      <c r="B70" s="23" t="s">
        <v>19</v>
      </c>
      <c r="C70" s="34" t="s">
        <v>23</v>
      </c>
      <c r="D70" s="24">
        <f>+D71+D78+D85+D93+D96</f>
        <v>2289584.2200000002</v>
      </c>
      <c r="E70" s="24">
        <f>+E71+E78+E85+E93+E96</f>
        <v>2712298.39</v>
      </c>
      <c r="F70" s="24">
        <f>+F71+F78+F85+F93+F96</f>
        <v>2468757.27</v>
      </c>
      <c r="G70" s="24">
        <f>IF(D70&lt;&gt;0,F70/D70*100,"-")</f>
        <v>107.82557149175321</v>
      </c>
      <c r="H70" s="24">
        <f>IF(E70&lt;&gt;0,F70/E70*100,"-")</f>
        <v>91.020858143856358</v>
      </c>
    </row>
    <row r="71" spans="1:8" x14ac:dyDescent="0.2">
      <c r="A71" s="25">
        <v>400</v>
      </c>
      <c r="B71" s="21"/>
      <c r="C71" s="18" t="s">
        <v>24</v>
      </c>
      <c r="D71" s="26">
        <f>+D72+D73+D74+D75+D76</f>
        <v>488521</v>
      </c>
      <c r="E71" s="26">
        <f>+E72+E73+E74+E75+E76</f>
        <v>492590</v>
      </c>
      <c r="F71" s="26">
        <f>+F72+F73+F74+F75+F76</f>
        <v>484029.78</v>
      </c>
      <c r="G71" s="26">
        <f>IF(D71&lt;&gt;0,F71/D71*100,"-")</f>
        <v>99.080649552424575</v>
      </c>
      <c r="H71" s="26">
        <f>IF(E71&lt;&gt;0,F71/E71*100,"-")</f>
        <v>98.26220183113746</v>
      </c>
    </row>
    <row r="72" spans="1:8" outlineLevel="1" x14ac:dyDescent="0.2">
      <c r="A72" s="25">
        <v>4000</v>
      </c>
      <c r="B72" s="21"/>
      <c r="C72" s="18" t="s">
        <v>89</v>
      </c>
      <c r="D72" s="26">
        <v>438292</v>
      </c>
      <c r="E72" s="26">
        <v>440131</v>
      </c>
      <c r="F72" s="26">
        <v>434091.76</v>
      </c>
      <c r="G72" s="26">
        <f>IF(D72&lt;&gt;0,F72/D72*100,"-")</f>
        <v>99.041679975906476</v>
      </c>
      <c r="H72" s="26">
        <f>IF(E72&lt;&gt;0,F72/E72*100,"-")</f>
        <v>98.627853979837823</v>
      </c>
    </row>
    <row r="73" spans="1:8" outlineLevel="1" x14ac:dyDescent="0.2">
      <c r="A73" s="25">
        <v>4001</v>
      </c>
      <c r="B73" s="21"/>
      <c r="C73" s="18" t="s">
        <v>90</v>
      </c>
      <c r="D73" s="26">
        <v>14454</v>
      </c>
      <c r="E73" s="26">
        <v>16654</v>
      </c>
      <c r="F73" s="26">
        <v>16632.73</v>
      </c>
      <c r="G73" s="26">
        <f>IF(D73&lt;&gt;0,F73/D73*100,"-")</f>
        <v>115.07354365573543</v>
      </c>
      <c r="H73" s="26">
        <f>IF(E73&lt;&gt;0,F73/E73*100,"-")</f>
        <v>99.872282935030626</v>
      </c>
    </row>
    <row r="74" spans="1:8" outlineLevel="1" x14ac:dyDescent="0.2">
      <c r="A74" s="25">
        <v>4002</v>
      </c>
      <c r="B74" s="21"/>
      <c r="C74" s="18" t="s">
        <v>91</v>
      </c>
      <c r="D74" s="26">
        <v>35045</v>
      </c>
      <c r="E74" s="26">
        <v>35075</v>
      </c>
      <c r="F74" s="26">
        <v>32872.160000000003</v>
      </c>
      <c r="G74" s="26">
        <f>IF(D74&lt;&gt;0,F74/D74*100,"-")</f>
        <v>93.799857326294784</v>
      </c>
      <c r="H74" s="26">
        <f>IF(E74&lt;&gt;0,F74/E74*100,"-")</f>
        <v>93.719629365645048</v>
      </c>
    </row>
    <row r="75" spans="1:8" outlineLevel="1" x14ac:dyDescent="0.2">
      <c r="A75" s="25">
        <v>4004</v>
      </c>
      <c r="B75" s="21"/>
      <c r="C75" s="18" t="s">
        <v>92</v>
      </c>
      <c r="D75" s="26">
        <v>0</v>
      </c>
      <c r="E75" s="26">
        <v>0</v>
      </c>
      <c r="F75" s="26">
        <v>0</v>
      </c>
      <c r="G75" s="26" t="str">
        <f>IF(D75&lt;&gt;0,F75/D75*100,"-")</f>
        <v>-</v>
      </c>
      <c r="H75" s="26" t="str">
        <f>IF(E75&lt;&gt;0,F75/E75*100,"-")</f>
        <v>-</v>
      </c>
    </row>
    <row r="76" spans="1:8" outlineLevel="1" x14ac:dyDescent="0.2">
      <c r="A76" s="25">
        <v>4009</v>
      </c>
      <c r="B76" s="21"/>
      <c r="C76" s="18" t="s">
        <v>93</v>
      </c>
      <c r="D76" s="26">
        <v>730</v>
      </c>
      <c r="E76" s="26">
        <v>730</v>
      </c>
      <c r="F76" s="26">
        <v>433.13</v>
      </c>
      <c r="G76" s="26">
        <f>IF(D76&lt;&gt;0,F76/D76*100,"-")</f>
        <v>59.332876712328762</v>
      </c>
      <c r="H76" s="26">
        <f>IF(E76&lt;&gt;0,F76/E76*100,"-")</f>
        <v>59.332876712328762</v>
      </c>
    </row>
    <row r="77" spans="1:8" outlineLevel="1" x14ac:dyDescent="0.2">
      <c r="A77" s="25"/>
      <c r="B77" s="21"/>
      <c r="C77" s="18"/>
      <c r="D77" s="26"/>
      <c r="E77" s="26"/>
      <c r="F77" s="26"/>
      <c r="G77" s="26"/>
      <c r="H77" s="26"/>
    </row>
    <row r="78" spans="1:8" x14ac:dyDescent="0.2">
      <c r="A78" s="25">
        <v>401</v>
      </c>
      <c r="B78" s="21"/>
      <c r="C78" s="18" t="s">
        <v>25</v>
      </c>
      <c r="D78" s="26">
        <f>+D79+D80+D81+D82+D83</f>
        <v>73934</v>
      </c>
      <c r="E78" s="26">
        <f>+E79+E80+E81+E82+E83</f>
        <v>78095</v>
      </c>
      <c r="F78" s="26">
        <f>+F79+F80+F81+F82+F83</f>
        <v>76603.72</v>
      </c>
      <c r="G78" s="26">
        <f>IF(D78&lt;&gt;0,F78/D78*100,"-")</f>
        <v>103.61095030703061</v>
      </c>
      <c r="H78" s="26">
        <f>IF(E78&lt;&gt;0,F78/E78*100,"-")</f>
        <v>98.090428324476591</v>
      </c>
    </row>
    <row r="79" spans="1:8" outlineLevel="1" x14ac:dyDescent="0.2">
      <c r="A79" s="25">
        <v>4010</v>
      </c>
      <c r="B79" s="21"/>
      <c r="C79" s="18" t="s">
        <v>94</v>
      </c>
      <c r="D79" s="26">
        <v>38895</v>
      </c>
      <c r="E79" s="26">
        <v>39375</v>
      </c>
      <c r="F79" s="26">
        <v>38652</v>
      </c>
      <c r="G79" s="26">
        <f>IF(D79&lt;&gt;0,F79/D79*100,"-")</f>
        <v>99.375241033551873</v>
      </c>
      <c r="H79" s="26">
        <f>IF(E79&lt;&gt;0,F79/E79*100,"-")</f>
        <v>98.163809523809519</v>
      </c>
    </row>
    <row r="80" spans="1:8" outlineLevel="1" x14ac:dyDescent="0.2">
      <c r="A80" s="25">
        <v>4011</v>
      </c>
      <c r="B80" s="21"/>
      <c r="C80" s="18" t="s">
        <v>95</v>
      </c>
      <c r="D80" s="26">
        <v>29190</v>
      </c>
      <c r="E80" s="26">
        <v>29540</v>
      </c>
      <c r="F80" s="26">
        <v>28834.61</v>
      </c>
      <c r="G80" s="26">
        <f>IF(D80&lt;&gt;0,F80/D80*100,"-")</f>
        <v>98.782494004796163</v>
      </c>
      <c r="H80" s="26">
        <f>IF(E80&lt;&gt;0,F80/E80*100,"-")</f>
        <v>97.612085308056876</v>
      </c>
    </row>
    <row r="81" spans="1:8" outlineLevel="1" x14ac:dyDescent="0.2">
      <c r="A81" s="25">
        <v>4012</v>
      </c>
      <c r="B81" s="21"/>
      <c r="C81" s="18" t="s">
        <v>96</v>
      </c>
      <c r="D81" s="26">
        <v>285</v>
      </c>
      <c r="E81" s="26">
        <v>286</v>
      </c>
      <c r="F81" s="26">
        <v>262.12</v>
      </c>
      <c r="G81" s="26">
        <f>IF(D81&lt;&gt;0,F81/D81*100,"-")</f>
        <v>91.9719298245614</v>
      </c>
      <c r="H81" s="26">
        <f>IF(E81&lt;&gt;0,F81/E81*100,"-")</f>
        <v>91.650349650349654</v>
      </c>
    </row>
    <row r="82" spans="1:8" outlineLevel="1" x14ac:dyDescent="0.2">
      <c r="A82" s="25">
        <v>4013</v>
      </c>
      <c r="B82" s="21"/>
      <c r="C82" s="18" t="s">
        <v>97</v>
      </c>
      <c r="D82" s="26">
        <v>2538</v>
      </c>
      <c r="E82" s="26">
        <v>2568</v>
      </c>
      <c r="F82" s="26">
        <v>2545.44</v>
      </c>
      <c r="G82" s="26">
        <f>IF(D82&lt;&gt;0,F82/D82*100,"-")</f>
        <v>100.29314420803783</v>
      </c>
      <c r="H82" s="26">
        <f>IF(E82&lt;&gt;0,F82/E82*100,"-")</f>
        <v>99.121495327102807</v>
      </c>
    </row>
    <row r="83" spans="1:8" ht="22.5" outlineLevel="1" x14ac:dyDescent="0.2">
      <c r="A83" s="25">
        <v>4015</v>
      </c>
      <c r="B83" s="21"/>
      <c r="C83" s="18" t="s">
        <v>98</v>
      </c>
      <c r="D83" s="26">
        <v>3026</v>
      </c>
      <c r="E83" s="26">
        <v>6326</v>
      </c>
      <c r="F83" s="26">
        <v>6309.55</v>
      </c>
      <c r="G83" s="26">
        <f>IF(D83&lt;&gt;0,F83/D83*100,"-")</f>
        <v>208.51123595505618</v>
      </c>
      <c r="H83" s="26">
        <f>IF(E83&lt;&gt;0,F83/E83*100,"-")</f>
        <v>99.739962061334182</v>
      </c>
    </row>
    <row r="84" spans="1:8" outlineLevel="1" x14ac:dyDescent="0.2">
      <c r="A84" s="25"/>
      <c r="B84" s="21"/>
      <c r="C84" s="18"/>
      <c r="D84" s="26"/>
      <c r="E84" s="26"/>
      <c r="F84" s="26"/>
      <c r="G84" s="26"/>
      <c r="H84" s="26"/>
    </row>
    <row r="85" spans="1:8" x14ac:dyDescent="0.2">
      <c r="A85" s="25">
        <v>402</v>
      </c>
      <c r="B85" s="21"/>
      <c r="C85" s="18" t="s">
        <v>26</v>
      </c>
      <c r="D85" s="19">
        <f>+D86+D87+D88+D89+D90+D91</f>
        <v>1521650.74</v>
      </c>
      <c r="E85" s="19">
        <f>+E86+E87+E88+E89+E90+E91</f>
        <v>2029116.74</v>
      </c>
      <c r="F85" s="19">
        <f>+F86+F87+F88+F89+F90+F91</f>
        <v>1812095.25</v>
      </c>
      <c r="G85" s="19">
        <f>IF(D85&lt;&gt;0,F85/D85*100,"-")</f>
        <v>119.0874622122551</v>
      </c>
      <c r="H85" s="19">
        <f>IF(E85&lt;&gt;0,F85/E85*100,"-")</f>
        <v>89.30463261566706</v>
      </c>
    </row>
    <row r="86" spans="1:8" outlineLevel="1" x14ac:dyDescent="0.2">
      <c r="A86" s="25">
        <v>4020</v>
      </c>
      <c r="B86" s="21"/>
      <c r="C86" s="18" t="s">
        <v>99</v>
      </c>
      <c r="D86" s="19">
        <v>378636.5</v>
      </c>
      <c r="E86" s="19">
        <v>543838.5</v>
      </c>
      <c r="F86" s="19">
        <v>417145.4</v>
      </c>
      <c r="G86" s="19">
        <f>IF(D86&lt;&gt;0,F86/D86*100,"-")</f>
        <v>110.17041410429265</v>
      </c>
      <c r="H86" s="19">
        <f>IF(E86&lt;&gt;0,F86/E86*100,"-")</f>
        <v>76.703911179513767</v>
      </c>
    </row>
    <row r="87" spans="1:8" outlineLevel="1" x14ac:dyDescent="0.2">
      <c r="A87" s="25">
        <v>4022</v>
      </c>
      <c r="B87" s="21"/>
      <c r="C87" s="18" t="s">
        <v>100</v>
      </c>
      <c r="D87" s="19">
        <v>713570</v>
      </c>
      <c r="E87" s="19">
        <v>968614</v>
      </c>
      <c r="F87" s="19">
        <v>941972.35</v>
      </c>
      <c r="G87" s="19">
        <f>IF(D87&lt;&gt;0,F87/D87*100,"-")</f>
        <v>132.00840141822107</v>
      </c>
      <c r="H87" s="19">
        <f>IF(E87&lt;&gt;0,F87/E87*100,"-")</f>
        <v>97.249508059970225</v>
      </c>
    </row>
    <row r="88" spans="1:8" outlineLevel="1" x14ac:dyDescent="0.2">
      <c r="A88" s="25">
        <v>4023</v>
      </c>
      <c r="B88" s="21"/>
      <c r="C88" s="18" t="s">
        <v>101</v>
      </c>
      <c r="D88" s="19">
        <v>16500</v>
      </c>
      <c r="E88" s="19">
        <v>19900</v>
      </c>
      <c r="F88" s="19">
        <v>18764.939999999999</v>
      </c>
      <c r="G88" s="19">
        <f>IF(D88&lt;&gt;0,F88/D88*100,"-")</f>
        <v>113.72690909090907</v>
      </c>
      <c r="H88" s="19">
        <f>IF(E88&lt;&gt;0,F88/E88*100,"-")</f>
        <v>94.296180904522615</v>
      </c>
    </row>
    <row r="89" spans="1:8" outlineLevel="1" x14ac:dyDescent="0.2">
      <c r="A89" s="25">
        <v>4024</v>
      </c>
      <c r="B89" s="21"/>
      <c r="C89" s="18" t="s">
        <v>102</v>
      </c>
      <c r="D89" s="19">
        <v>600</v>
      </c>
      <c r="E89" s="19">
        <v>500</v>
      </c>
      <c r="F89" s="19">
        <v>30.65</v>
      </c>
      <c r="G89" s="19">
        <f>IF(D89&lt;&gt;0,F89/D89*100,"-")</f>
        <v>5.1083333333333325</v>
      </c>
      <c r="H89" s="19">
        <f>IF(E89&lt;&gt;0,F89/E89*100,"-")</f>
        <v>6.13</v>
      </c>
    </row>
    <row r="90" spans="1:8" outlineLevel="1" x14ac:dyDescent="0.2">
      <c r="A90" s="25">
        <v>4025</v>
      </c>
      <c r="B90" s="21"/>
      <c r="C90" s="18" t="s">
        <v>103</v>
      </c>
      <c r="D90" s="19">
        <v>189400</v>
      </c>
      <c r="E90" s="19">
        <v>265270</v>
      </c>
      <c r="F90" s="19">
        <v>259520.09</v>
      </c>
      <c r="G90" s="19">
        <f>IF(D90&lt;&gt;0,F90/D90*100,"-")</f>
        <v>137.02222280887011</v>
      </c>
      <c r="H90" s="19">
        <f>IF(E90&lt;&gt;0,F90/E90*100,"-")</f>
        <v>97.832431107927775</v>
      </c>
    </row>
    <row r="91" spans="1:8" outlineLevel="1" x14ac:dyDescent="0.2">
      <c r="A91" s="25">
        <v>4029</v>
      </c>
      <c r="B91" s="21"/>
      <c r="C91" s="18" t="s">
        <v>104</v>
      </c>
      <c r="D91" s="19">
        <v>222944.24</v>
      </c>
      <c r="E91" s="19">
        <v>230994.24</v>
      </c>
      <c r="F91" s="19">
        <v>174661.82</v>
      </c>
      <c r="G91" s="19">
        <f>IF(D91&lt;&gt;0,F91/D91*100,"-")</f>
        <v>78.343275430663752</v>
      </c>
      <c r="H91" s="19">
        <f>IF(E91&lt;&gt;0,F91/E91*100,"-")</f>
        <v>75.613062905810992</v>
      </c>
    </row>
    <row r="92" spans="1:8" outlineLevel="1" x14ac:dyDescent="0.2">
      <c r="A92" s="25"/>
      <c r="B92" s="21"/>
      <c r="C92" s="18"/>
      <c r="D92" s="19"/>
      <c r="E92" s="19"/>
      <c r="F92" s="19"/>
      <c r="G92" s="19"/>
      <c r="H92" s="19"/>
    </row>
    <row r="93" spans="1:8" x14ac:dyDescent="0.2">
      <c r="A93" s="25">
        <v>403</v>
      </c>
      <c r="B93" s="21"/>
      <c r="C93" s="18" t="s">
        <v>27</v>
      </c>
      <c r="D93" s="19">
        <f>+D94</f>
        <v>40478.480000000003</v>
      </c>
      <c r="E93" s="19">
        <f>+E94</f>
        <v>40768.480000000003</v>
      </c>
      <c r="F93" s="19">
        <f>+F94</f>
        <v>39780.97</v>
      </c>
      <c r="G93" s="19">
        <f>IF(D93&lt;&gt;0,F93/D93*100,"-")</f>
        <v>98.276837470181675</v>
      </c>
      <c r="H93" s="19">
        <f>IF(E93&lt;&gt;0,F93/E93*100,"-")</f>
        <v>97.577761054618662</v>
      </c>
    </row>
    <row r="94" spans="1:8" outlineLevel="1" x14ac:dyDescent="0.2">
      <c r="A94" s="25">
        <v>4031</v>
      </c>
      <c r="B94" s="21"/>
      <c r="C94" s="18" t="s">
        <v>105</v>
      </c>
      <c r="D94" s="19">
        <v>40478.480000000003</v>
      </c>
      <c r="E94" s="19">
        <v>40768.480000000003</v>
      </c>
      <c r="F94" s="19">
        <v>39780.97</v>
      </c>
      <c r="G94" s="19">
        <f>IF(D94&lt;&gt;0,F94/D94*100,"-")</f>
        <v>98.276837470181675</v>
      </c>
      <c r="H94" s="19">
        <f>IF(E94&lt;&gt;0,F94/E94*100,"-")</f>
        <v>97.577761054618662</v>
      </c>
    </row>
    <row r="95" spans="1:8" outlineLevel="1" x14ac:dyDescent="0.2">
      <c r="A95" s="25"/>
      <c r="B95" s="21"/>
      <c r="C95" s="18"/>
      <c r="D95" s="19"/>
      <c r="E95" s="19"/>
      <c r="F95" s="19"/>
      <c r="G95" s="19"/>
      <c r="H95" s="19"/>
    </row>
    <row r="96" spans="1:8" x14ac:dyDescent="0.2">
      <c r="A96" s="25">
        <v>409</v>
      </c>
      <c r="B96" s="21"/>
      <c r="C96" s="18" t="s">
        <v>55</v>
      </c>
      <c r="D96" s="26">
        <f>+D97+D98</f>
        <v>165000</v>
      </c>
      <c r="E96" s="26">
        <f>+E97+E98</f>
        <v>71728.17</v>
      </c>
      <c r="F96" s="26">
        <f>+F97+F98</f>
        <v>56247.55</v>
      </c>
      <c r="G96" s="26">
        <f>IF(D96&lt;&gt;0,F96/D96*100,"-")</f>
        <v>34.089424242424244</v>
      </c>
      <c r="H96" s="26">
        <f>IF(E96&lt;&gt;0,F96/E96*100,"-")</f>
        <v>78.417656549720988</v>
      </c>
    </row>
    <row r="97" spans="1:8" outlineLevel="1" x14ac:dyDescent="0.2">
      <c r="A97" s="25">
        <v>4090</v>
      </c>
      <c r="B97" s="21"/>
      <c r="C97" s="18" t="s">
        <v>106</v>
      </c>
      <c r="D97" s="26">
        <v>100000</v>
      </c>
      <c r="E97" s="26">
        <v>15478.17</v>
      </c>
      <c r="F97" s="26">
        <v>0</v>
      </c>
      <c r="G97" s="26">
        <f>IF(D97&lt;&gt;0,F97/D97*100,"-")</f>
        <v>0</v>
      </c>
      <c r="H97" s="26">
        <f>IF(E97&lt;&gt;0,F97/E97*100,"-")</f>
        <v>0</v>
      </c>
    </row>
    <row r="98" spans="1:8" outlineLevel="1" x14ac:dyDescent="0.2">
      <c r="A98" s="25">
        <v>4091</v>
      </c>
      <c r="B98" s="21"/>
      <c r="C98" s="18" t="s">
        <v>107</v>
      </c>
      <c r="D98" s="26">
        <v>65000</v>
      </c>
      <c r="E98" s="26">
        <v>56250</v>
      </c>
      <c r="F98" s="26">
        <v>56247.55</v>
      </c>
      <c r="G98" s="26">
        <f>IF(D98&lt;&gt;0,F98/D98*100,"-")</f>
        <v>86.53469230769231</v>
      </c>
      <c r="H98" s="26">
        <f>IF(E98&lt;&gt;0,F98/E98*100,"-")</f>
        <v>99.995644444444451</v>
      </c>
    </row>
    <row r="99" spans="1:8" outlineLevel="1" x14ac:dyDescent="0.2">
      <c r="A99" s="25"/>
      <c r="B99" s="21"/>
      <c r="C99" s="18"/>
      <c r="D99" s="26"/>
      <c r="E99" s="26"/>
      <c r="F99" s="26"/>
      <c r="G99" s="26"/>
      <c r="H99" s="26"/>
    </row>
    <row r="100" spans="1:8" x14ac:dyDescent="0.2">
      <c r="A100" s="22">
        <v>41</v>
      </c>
      <c r="B100" s="23"/>
      <c r="C100" s="34" t="s">
        <v>73</v>
      </c>
      <c r="D100" s="24">
        <f>+D101+D103+D108+D111</f>
        <v>2687939.06</v>
      </c>
      <c r="E100" s="24">
        <f>+E101+E103+E108+E111</f>
        <v>2659045.06</v>
      </c>
      <c r="F100" s="24">
        <f>+F101+F103+F108+F111</f>
        <v>2594691.6</v>
      </c>
      <c r="G100" s="24">
        <f>IF(D100&lt;&gt;0,F100/D100*100,"-")</f>
        <v>96.530893821677637</v>
      </c>
      <c r="H100" s="24">
        <f>IF(E100&lt;&gt;0,F100/E100*100,"-")</f>
        <v>97.579828150787336</v>
      </c>
    </row>
    <row r="101" spans="1:8" x14ac:dyDescent="0.2">
      <c r="A101" s="25">
        <v>410</v>
      </c>
      <c r="B101" s="21"/>
      <c r="C101" s="18" t="s">
        <v>28</v>
      </c>
      <c r="D101" s="19">
        <v>0</v>
      </c>
      <c r="E101" s="19">
        <v>0</v>
      </c>
      <c r="F101" s="19">
        <v>0</v>
      </c>
      <c r="G101" s="19" t="str">
        <f>IF(D101&lt;&gt;0,F101/D101*100,"-")</f>
        <v>-</v>
      </c>
      <c r="H101" s="19" t="str">
        <f>IF(E101&lt;&gt;0,F101/E101*100,"-")</f>
        <v>-</v>
      </c>
    </row>
    <row r="102" spans="1:8" x14ac:dyDescent="0.2">
      <c r="A102" s="25"/>
      <c r="B102" s="21"/>
      <c r="C102" s="18"/>
      <c r="D102" s="19"/>
      <c r="E102" s="19"/>
      <c r="F102" s="19"/>
      <c r="G102" s="19"/>
      <c r="H102" s="19"/>
    </row>
    <row r="103" spans="1:8" x14ac:dyDescent="0.2">
      <c r="A103" s="25">
        <v>411</v>
      </c>
      <c r="B103" s="21"/>
      <c r="C103" s="18" t="s">
        <v>29</v>
      </c>
      <c r="D103" s="19">
        <f>+D104+D105+D106</f>
        <v>1736691</v>
      </c>
      <c r="E103" s="19">
        <f>+E104+E105+E106</f>
        <v>1697277</v>
      </c>
      <c r="F103" s="19">
        <f>+F104+F105+F106</f>
        <v>1668650.19</v>
      </c>
      <c r="G103" s="19">
        <f>IF(D103&lt;&gt;0,F103/D103*100,"-")</f>
        <v>96.08215796592485</v>
      </c>
      <c r="H103" s="19">
        <f>IF(E103&lt;&gt;0,F103/E103*100,"-")</f>
        <v>98.313368413052189</v>
      </c>
    </row>
    <row r="104" spans="1:8" outlineLevel="1" x14ac:dyDescent="0.2">
      <c r="A104" s="25">
        <v>4111</v>
      </c>
      <c r="B104" s="21"/>
      <c r="C104" s="18" t="s">
        <v>108</v>
      </c>
      <c r="D104" s="19">
        <v>9000</v>
      </c>
      <c r="E104" s="19">
        <v>10060</v>
      </c>
      <c r="F104" s="19">
        <v>10051.64</v>
      </c>
      <c r="G104" s="19">
        <f>IF(D104&lt;&gt;0,F104/D104*100,"-")</f>
        <v>111.68488888888888</v>
      </c>
      <c r="H104" s="19">
        <f>IF(E104&lt;&gt;0,F104/E104*100,"-")</f>
        <v>99.916898608349896</v>
      </c>
    </row>
    <row r="105" spans="1:8" outlineLevel="1" x14ac:dyDescent="0.2">
      <c r="A105" s="25">
        <v>4112</v>
      </c>
      <c r="B105" s="21"/>
      <c r="C105" s="18" t="s">
        <v>109</v>
      </c>
      <c r="D105" s="19">
        <v>14500</v>
      </c>
      <c r="E105" s="19">
        <v>15470</v>
      </c>
      <c r="F105" s="19">
        <v>4761.25</v>
      </c>
      <c r="G105" s="19">
        <f>IF(D105&lt;&gt;0,F105/D105*100,"-")</f>
        <v>32.836206896551722</v>
      </c>
      <c r="H105" s="19">
        <f>IF(E105&lt;&gt;0,F105/E105*100,"-")</f>
        <v>30.77731092436975</v>
      </c>
    </row>
    <row r="106" spans="1:8" outlineLevel="1" x14ac:dyDescent="0.2">
      <c r="A106" s="25">
        <v>4119</v>
      </c>
      <c r="B106" s="21"/>
      <c r="C106" s="18" t="s">
        <v>110</v>
      </c>
      <c r="D106" s="19">
        <v>1713191</v>
      </c>
      <c r="E106" s="19">
        <v>1671747</v>
      </c>
      <c r="F106" s="19">
        <v>1653837.3</v>
      </c>
      <c r="G106" s="19">
        <f>IF(D106&lt;&gt;0,F106/D106*100,"-")</f>
        <v>96.535488454001921</v>
      </c>
      <c r="H106" s="19">
        <f>IF(E106&lt;&gt;0,F106/E106*100,"-")</f>
        <v>98.928683586691051</v>
      </c>
    </row>
    <row r="107" spans="1:8" outlineLevel="1" x14ac:dyDescent="0.2">
      <c r="A107" s="25"/>
      <c r="B107" s="21"/>
      <c r="C107" s="18"/>
      <c r="D107" s="19"/>
      <c r="E107" s="19"/>
      <c r="F107" s="19"/>
      <c r="G107" s="19"/>
      <c r="H107" s="19"/>
    </row>
    <row r="108" spans="1:8" x14ac:dyDescent="0.2">
      <c r="A108" s="25">
        <v>412</v>
      </c>
      <c r="B108" s="21"/>
      <c r="C108" s="18" t="s">
        <v>58</v>
      </c>
      <c r="D108" s="19">
        <f>+D109</f>
        <v>120783.49</v>
      </c>
      <c r="E108" s="19">
        <f>+E109</f>
        <v>119813.49</v>
      </c>
      <c r="F108" s="19">
        <f>+F109</f>
        <v>110067.48</v>
      </c>
      <c r="G108" s="19">
        <f>IF(D108&lt;&gt;0,F108/D108*100,"-")</f>
        <v>91.12791822789687</v>
      </c>
      <c r="H108" s="19">
        <f>IF(E108&lt;&gt;0,F108/E108*100,"-")</f>
        <v>91.865682236616252</v>
      </c>
    </row>
    <row r="109" spans="1:8" outlineLevel="1" x14ac:dyDescent="0.2">
      <c r="A109" s="25">
        <v>4120</v>
      </c>
      <c r="B109" s="21"/>
      <c r="C109" s="18" t="s">
        <v>111</v>
      </c>
      <c r="D109" s="19">
        <v>120783.49</v>
      </c>
      <c r="E109" s="19">
        <v>119813.49</v>
      </c>
      <c r="F109" s="19">
        <v>110067.48</v>
      </c>
      <c r="G109" s="19">
        <f>IF(D109&lt;&gt;0,F109/D109*100,"-")</f>
        <v>91.12791822789687</v>
      </c>
      <c r="H109" s="19">
        <f>IF(E109&lt;&gt;0,F109/E109*100,"-")</f>
        <v>91.865682236616252</v>
      </c>
    </row>
    <row r="110" spans="1:8" outlineLevel="1" x14ac:dyDescent="0.2">
      <c r="A110" s="25"/>
      <c r="B110" s="21"/>
      <c r="C110" s="18"/>
      <c r="D110" s="19"/>
      <c r="E110" s="19"/>
      <c r="F110" s="19"/>
      <c r="G110" s="19"/>
      <c r="H110" s="19"/>
    </row>
    <row r="111" spans="1:8" x14ac:dyDescent="0.2">
      <c r="A111" s="25">
        <v>413</v>
      </c>
      <c r="B111" s="21"/>
      <c r="C111" s="18" t="s">
        <v>30</v>
      </c>
      <c r="D111" s="19">
        <f>+D112+D113+D114+D115+D116</f>
        <v>830464.57000000007</v>
      </c>
      <c r="E111" s="19">
        <f>+E112+E113+E114+E115+E116</f>
        <v>841954.57000000007</v>
      </c>
      <c r="F111" s="19">
        <f>+F112+F113+F114+F115+F116</f>
        <v>815973.93</v>
      </c>
      <c r="G111" s="19">
        <f>IF(D111&lt;&gt;0,F111/D111*100,"-")</f>
        <v>98.255116410324405</v>
      </c>
      <c r="H111" s="19">
        <f>IF(E111&lt;&gt;0,F111/E111*100,"-")</f>
        <v>96.914246810252479</v>
      </c>
    </row>
    <row r="112" spans="1:8" outlineLevel="1" x14ac:dyDescent="0.2">
      <c r="A112" s="25">
        <v>4130</v>
      </c>
      <c r="B112" s="21"/>
      <c r="C112" s="18" t="s">
        <v>112</v>
      </c>
      <c r="D112" s="19">
        <v>31752.01</v>
      </c>
      <c r="E112" s="19">
        <v>31752.01</v>
      </c>
      <c r="F112" s="19">
        <v>31727.52</v>
      </c>
      <c r="G112" s="19">
        <f>IF(D112&lt;&gt;0,F112/D112*100,"-")</f>
        <v>99.922871024543014</v>
      </c>
      <c r="H112" s="19">
        <f>IF(E112&lt;&gt;0,F112/E112*100,"-")</f>
        <v>99.922871024543014</v>
      </c>
    </row>
    <row r="113" spans="1:8" outlineLevel="1" x14ac:dyDescent="0.2">
      <c r="A113" s="25">
        <v>4131</v>
      </c>
      <c r="B113" s="21"/>
      <c r="C113" s="18" t="s">
        <v>113</v>
      </c>
      <c r="D113" s="19">
        <v>77000</v>
      </c>
      <c r="E113" s="19">
        <v>76230</v>
      </c>
      <c r="F113" s="19">
        <v>56586.91</v>
      </c>
      <c r="G113" s="19">
        <f>IF(D113&lt;&gt;0,F113/D113*100,"-")</f>
        <v>73.489493506493503</v>
      </c>
      <c r="H113" s="19">
        <f>IF(E113&lt;&gt;0,F113/E113*100,"-")</f>
        <v>74.231811622720727</v>
      </c>
    </row>
    <row r="114" spans="1:8" outlineLevel="1" x14ac:dyDescent="0.2">
      <c r="A114" s="25">
        <v>4132</v>
      </c>
      <c r="B114" s="21"/>
      <c r="C114" s="18" t="s">
        <v>114</v>
      </c>
      <c r="D114" s="19">
        <v>5100</v>
      </c>
      <c r="E114" s="19">
        <v>5100</v>
      </c>
      <c r="F114" s="19">
        <v>5100</v>
      </c>
      <c r="G114" s="19">
        <f>IF(D114&lt;&gt;0,F114/D114*100,"-")</f>
        <v>100</v>
      </c>
      <c r="H114" s="19">
        <f>IF(E114&lt;&gt;0,F114/E114*100,"-")</f>
        <v>100</v>
      </c>
    </row>
    <row r="115" spans="1:8" outlineLevel="1" x14ac:dyDescent="0.2">
      <c r="A115" s="25">
        <v>4133</v>
      </c>
      <c r="B115" s="21"/>
      <c r="C115" s="18" t="s">
        <v>115</v>
      </c>
      <c r="D115" s="19">
        <v>669061.56000000006</v>
      </c>
      <c r="E115" s="19">
        <v>678961.56</v>
      </c>
      <c r="F115" s="19">
        <v>674381.6</v>
      </c>
      <c r="G115" s="19">
        <f>IF(D115&lt;&gt;0,F115/D115*100,"-")</f>
        <v>100.79514955245672</v>
      </c>
      <c r="H115" s="19">
        <f>IF(E115&lt;&gt;0,F115/E115*100,"-")</f>
        <v>99.325446347802057</v>
      </c>
    </row>
    <row r="116" spans="1:8" outlineLevel="1" x14ac:dyDescent="0.2">
      <c r="A116" s="25">
        <v>4136</v>
      </c>
      <c r="B116" s="21"/>
      <c r="C116" s="18" t="s">
        <v>116</v>
      </c>
      <c r="D116" s="19">
        <v>47551</v>
      </c>
      <c r="E116" s="19">
        <v>49911</v>
      </c>
      <c r="F116" s="19">
        <v>48177.9</v>
      </c>
      <c r="G116" s="19">
        <f>IF(D116&lt;&gt;0,F116/D116*100,"-")</f>
        <v>101.31837395638368</v>
      </c>
      <c r="H116" s="19">
        <f>IF(E116&lt;&gt;0,F116/E116*100,"-")</f>
        <v>96.527619162108564</v>
      </c>
    </row>
    <row r="117" spans="1:8" outlineLevel="1" x14ac:dyDescent="0.2">
      <c r="A117" s="25"/>
      <c r="B117" s="21"/>
      <c r="C117" s="18"/>
      <c r="D117" s="19"/>
      <c r="E117" s="19"/>
      <c r="F117" s="19"/>
      <c r="G117" s="19"/>
      <c r="H117" s="19"/>
    </row>
    <row r="118" spans="1:8" x14ac:dyDescent="0.2">
      <c r="A118" s="25">
        <v>414</v>
      </c>
      <c r="B118" s="21"/>
      <c r="C118" s="18" t="s">
        <v>83</v>
      </c>
      <c r="D118" s="19">
        <v>0</v>
      </c>
      <c r="E118" s="19">
        <v>0</v>
      </c>
      <c r="F118" s="19">
        <v>0</v>
      </c>
      <c r="G118" s="19" t="str">
        <f>IF(D118&lt;&gt;0,F118/D118*100,"-")</f>
        <v>-</v>
      </c>
      <c r="H118" s="19" t="str">
        <f>IF(E118&lt;&gt;0,F118/E118*100,"-")</f>
        <v>-</v>
      </c>
    </row>
    <row r="119" spans="1:8" x14ac:dyDescent="0.2">
      <c r="A119" s="25"/>
      <c r="B119" s="21"/>
      <c r="C119" s="18"/>
      <c r="D119" s="19"/>
      <c r="E119" s="19"/>
      <c r="F119" s="19"/>
      <c r="G119" s="19"/>
      <c r="H119" s="19"/>
    </row>
    <row r="120" spans="1:8" x14ac:dyDescent="0.2">
      <c r="A120" s="22">
        <v>42</v>
      </c>
      <c r="B120" s="23" t="s">
        <v>31</v>
      </c>
      <c r="C120" s="34" t="s">
        <v>74</v>
      </c>
      <c r="D120" s="24">
        <f>+D121</f>
        <v>4291400.68</v>
      </c>
      <c r="E120" s="24">
        <f>+E121</f>
        <v>3836525.29</v>
      </c>
      <c r="F120" s="24">
        <f>+F121</f>
        <v>2559740.06</v>
      </c>
      <c r="G120" s="24">
        <f>IF(D120&lt;&gt;0,F120/D120*100,"-")</f>
        <v>59.648125422769894</v>
      </c>
      <c r="H120" s="24">
        <f>IF(E120&lt;&gt;0,F120/E120*100,"-")</f>
        <v>66.720270727056771</v>
      </c>
    </row>
    <row r="121" spans="1:8" x14ac:dyDescent="0.2">
      <c r="A121" s="25">
        <v>420</v>
      </c>
      <c r="B121" s="21"/>
      <c r="C121" s="18" t="s">
        <v>32</v>
      </c>
      <c r="D121" s="19">
        <f>+D122+D123+D124+D125+D126</f>
        <v>4291400.68</v>
      </c>
      <c r="E121" s="19">
        <f>+E122+E123+E124+E125+E126</f>
        <v>3836525.29</v>
      </c>
      <c r="F121" s="19">
        <f>+F122+F123+F124+F125+F126</f>
        <v>2559740.06</v>
      </c>
      <c r="G121" s="19">
        <f>IF(D121&lt;&gt;0,F121/D121*100,"-")</f>
        <v>59.648125422769894</v>
      </c>
      <c r="H121" s="19">
        <f>IF(E121&lt;&gt;0,F121/E121*100,"-")</f>
        <v>66.720270727056771</v>
      </c>
    </row>
    <row r="122" spans="1:8" outlineLevel="1" x14ac:dyDescent="0.2">
      <c r="A122" s="25">
        <v>4202</v>
      </c>
      <c r="B122" s="21"/>
      <c r="C122" s="18" t="s">
        <v>117</v>
      </c>
      <c r="D122" s="19">
        <v>34200</v>
      </c>
      <c r="E122" s="19">
        <v>34200</v>
      </c>
      <c r="F122" s="19">
        <v>5663.02</v>
      </c>
      <c r="G122" s="19">
        <f>IF(D122&lt;&gt;0,F122/D122*100,"-")</f>
        <v>16.558538011695909</v>
      </c>
      <c r="H122" s="19">
        <f>IF(E122&lt;&gt;0,F122/E122*100,"-")</f>
        <v>16.558538011695909</v>
      </c>
    </row>
    <row r="123" spans="1:8" outlineLevel="1" x14ac:dyDescent="0.2">
      <c r="A123" s="25">
        <v>4204</v>
      </c>
      <c r="B123" s="21"/>
      <c r="C123" s="18" t="s">
        <v>118</v>
      </c>
      <c r="D123" s="19">
        <v>3908165.68</v>
      </c>
      <c r="E123" s="19">
        <v>3394891.29</v>
      </c>
      <c r="F123" s="19">
        <v>2308900.9300000002</v>
      </c>
      <c r="G123" s="19">
        <f>IF(D123&lt;&gt;0,F123/D123*100,"-")</f>
        <v>59.078890688175747</v>
      </c>
      <c r="H123" s="19">
        <f>IF(E123&lt;&gt;0,F123/E123*100,"-")</f>
        <v>68.011041673148839</v>
      </c>
    </row>
    <row r="124" spans="1:8" outlineLevel="1" x14ac:dyDescent="0.2">
      <c r="A124" s="25">
        <v>4205</v>
      </c>
      <c r="B124" s="21"/>
      <c r="C124" s="18" t="s">
        <v>119</v>
      </c>
      <c r="D124" s="19">
        <v>260000</v>
      </c>
      <c r="E124" s="19">
        <v>290930</v>
      </c>
      <c r="F124" s="19">
        <v>163332.26</v>
      </c>
      <c r="G124" s="19">
        <f>IF(D124&lt;&gt;0,F124/D124*100,"-")</f>
        <v>62.820100000000004</v>
      </c>
      <c r="H124" s="19">
        <f>IF(E124&lt;&gt;0,F124/E124*100,"-")</f>
        <v>56.141429209775552</v>
      </c>
    </row>
    <row r="125" spans="1:8" outlineLevel="1" x14ac:dyDescent="0.2">
      <c r="A125" s="25">
        <v>4206</v>
      </c>
      <c r="B125" s="21"/>
      <c r="C125" s="18" t="s">
        <v>120</v>
      </c>
      <c r="D125" s="19">
        <v>10000</v>
      </c>
      <c r="E125" s="19">
        <v>31350</v>
      </c>
      <c r="F125" s="19">
        <v>31329.61</v>
      </c>
      <c r="G125" s="19">
        <f>IF(D125&lt;&gt;0,F125/D125*100,"-")</f>
        <v>313.29609999999997</v>
      </c>
      <c r="H125" s="19">
        <f>IF(E125&lt;&gt;0,F125/E125*100,"-")</f>
        <v>99.934960127591708</v>
      </c>
    </row>
    <row r="126" spans="1:8" ht="22.5" outlineLevel="1" x14ac:dyDescent="0.2">
      <c r="A126" s="25">
        <v>4208</v>
      </c>
      <c r="B126" s="21"/>
      <c r="C126" s="18" t="s">
        <v>121</v>
      </c>
      <c r="D126" s="19">
        <v>79035</v>
      </c>
      <c r="E126" s="19">
        <v>85154</v>
      </c>
      <c r="F126" s="19">
        <v>50514.239999999998</v>
      </c>
      <c r="G126" s="19">
        <f>IF(D126&lt;&gt;0,F126/D126*100,"-")</f>
        <v>63.913759726703354</v>
      </c>
      <c r="H126" s="19">
        <f>IF(E126&lt;&gt;0,F126/E126*100,"-")</f>
        <v>59.321041877069781</v>
      </c>
    </row>
    <row r="127" spans="1:8" outlineLevel="1" x14ac:dyDescent="0.2">
      <c r="A127" s="25"/>
      <c r="B127" s="21"/>
      <c r="C127" s="18"/>
      <c r="D127" s="19"/>
      <c r="E127" s="19"/>
      <c r="F127" s="19"/>
      <c r="G127" s="19"/>
      <c r="H127" s="19"/>
    </row>
    <row r="128" spans="1:8" x14ac:dyDescent="0.2">
      <c r="A128" s="22">
        <v>43</v>
      </c>
      <c r="B128" s="23"/>
      <c r="C128" s="34" t="s">
        <v>75</v>
      </c>
      <c r="D128" s="24">
        <f>D129+D133</f>
        <v>219500</v>
      </c>
      <c r="E128" s="24">
        <f>E129+E133</f>
        <v>254415.22</v>
      </c>
      <c r="F128" s="24">
        <f>F129+F133</f>
        <v>252484.64</v>
      </c>
      <c r="G128" s="24">
        <f>IF(D128&lt;&gt;0,F128/D128*100,"-")</f>
        <v>115.02717084282462</v>
      </c>
      <c r="H128" s="24">
        <f>IF(E128&lt;&gt;0,F128/E128*100,"-")</f>
        <v>99.24116961241549</v>
      </c>
    </row>
    <row r="129" spans="1:8" s="5" customFormat="1" ht="14.25" x14ac:dyDescent="0.2">
      <c r="A129" s="27">
        <v>431</v>
      </c>
      <c r="B129" s="28"/>
      <c r="C129" s="51" t="s">
        <v>49</v>
      </c>
      <c r="D129" s="29">
        <f>+D130+D131</f>
        <v>200500</v>
      </c>
      <c r="E129" s="29">
        <f>+E130+E131</f>
        <v>231795.22</v>
      </c>
      <c r="F129" s="29">
        <f>+F130+F131</f>
        <v>229902.91</v>
      </c>
      <c r="G129" s="29">
        <f>IF(D129&lt;&gt;0,F129/D129*100,"-")</f>
        <v>114.66479301745636</v>
      </c>
      <c r="H129" s="29">
        <f>IF(E129&lt;&gt;0,F129/E129*100,"-")</f>
        <v>99.183628549372159</v>
      </c>
    </row>
    <row r="130" spans="1:8" s="5" customFormat="1" ht="14.25" outlineLevel="1" x14ac:dyDescent="0.2">
      <c r="A130" s="27">
        <v>4310</v>
      </c>
      <c r="B130" s="28"/>
      <c r="C130" s="51" t="s">
        <v>122</v>
      </c>
      <c r="D130" s="29">
        <v>195500</v>
      </c>
      <c r="E130" s="29">
        <v>224795.22</v>
      </c>
      <c r="F130" s="29">
        <v>222902.91</v>
      </c>
      <c r="G130" s="29">
        <f>IF(D130&lt;&gt;0,F130/D130*100,"-")</f>
        <v>114.0168337595908</v>
      </c>
      <c r="H130" s="29">
        <f>IF(E130&lt;&gt;0,F130/E130*100,"-")</f>
        <v>99.158207189636855</v>
      </c>
    </row>
    <row r="131" spans="1:8" s="5" customFormat="1" ht="14.25" outlineLevel="1" x14ac:dyDescent="0.2">
      <c r="A131" s="27">
        <v>4314</v>
      </c>
      <c r="B131" s="28"/>
      <c r="C131" s="51" t="s">
        <v>123</v>
      </c>
      <c r="D131" s="29">
        <v>5000</v>
      </c>
      <c r="E131" s="29">
        <v>7000</v>
      </c>
      <c r="F131" s="29">
        <v>7000</v>
      </c>
      <c r="G131" s="29">
        <f>IF(D131&lt;&gt;0,F131/D131*100,"-")</f>
        <v>140</v>
      </c>
      <c r="H131" s="29">
        <f>IF(E131&lt;&gt;0,F131/E131*100,"-")</f>
        <v>100</v>
      </c>
    </row>
    <row r="132" spans="1:8" s="5" customFormat="1" ht="14.25" outlineLevel="1" x14ac:dyDescent="0.2">
      <c r="A132" s="27"/>
      <c r="B132" s="28"/>
      <c r="C132" s="51"/>
      <c r="D132" s="29"/>
      <c r="E132" s="29"/>
      <c r="F132" s="29"/>
      <c r="G132" s="29"/>
      <c r="H132" s="29"/>
    </row>
    <row r="133" spans="1:8" x14ac:dyDescent="0.2">
      <c r="A133" s="25">
        <v>432</v>
      </c>
      <c r="B133" s="21"/>
      <c r="C133" s="18" t="s">
        <v>50</v>
      </c>
      <c r="D133" s="19">
        <f>+D134</f>
        <v>19000</v>
      </c>
      <c r="E133" s="19">
        <f>+E134</f>
        <v>22620</v>
      </c>
      <c r="F133" s="19">
        <f>+F134</f>
        <v>22581.73</v>
      </c>
      <c r="G133" s="19">
        <f>IF(D133&lt;&gt;0,F133/D133*100,"-")</f>
        <v>118.8512105263158</v>
      </c>
      <c r="H133" s="19">
        <f>IF(E133&lt;&gt;0,F133/E133*100,"-")</f>
        <v>99.830813439434124</v>
      </c>
    </row>
    <row r="134" spans="1:8" outlineLevel="1" x14ac:dyDescent="0.2">
      <c r="A134" s="25">
        <v>4323</v>
      </c>
      <c r="B134" s="21"/>
      <c r="C134" s="18" t="s">
        <v>124</v>
      </c>
      <c r="D134" s="19">
        <v>19000</v>
      </c>
      <c r="E134" s="19">
        <v>22620</v>
      </c>
      <c r="F134" s="19">
        <v>22581.73</v>
      </c>
      <c r="G134" s="19">
        <f>IF(D134&lt;&gt;0,F134/D134*100,"-")</f>
        <v>118.8512105263158</v>
      </c>
      <c r="H134" s="19">
        <f>IF(E134&lt;&gt;0,F134/E134*100,"-")</f>
        <v>99.830813439434124</v>
      </c>
    </row>
    <row r="135" spans="1:8" x14ac:dyDescent="0.2">
      <c r="A135" s="16"/>
      <c r="B135" s="17" t="s">
        <v>2</v>
      </c>
      <c r="C135" s="18" t="s">
        <v>62</v>
      </c>
      <c r="D135" s="19">
        <f>+D7-D69</f>
        <v>-1097252.7100000009</v>
      </c>
      <c r="E135" s="19">
        <f>+E7-E69</f>
        <v>-1071112.7100000009</v>
      </c>
      <c r="F135" s="19">
        <f>+F7-F69</f>
        <v>-891647.55999999866</v>
      </c>
      <c r="G135" s="19">
        <f>IF(D135&lt;&gt;0,F135/D135*100,"-")</f>
        <v>81.261823449950555</v>
      </c>
      <c r="H135" s="19">
        <f>IF(E135&lt;&gt;0,F135/E135*100,"-")</f>
        <v>83.244979886383561</v>
      </c>
    </row>
    <row r="136" spans="1:8" x14ac:dyDescent="0.2">
      <c r="A136" s="30" t="s">
        <v>33</v>
      </c>
      <c r="B136" s="31"/>
      <c r="C136" s="52"/>
      <c r="D136" s="32"/>
      <c r="E136" s="32"/>
      <c r="F136" s="32"/>
      <c r="G136" s="32"/>
      <c r="H136" s="32"/>
    </row>
    <row r="137" spans="1:8" ht="22.5" x14ac:dyDescent="0.2">
      <c r="A137" s="22">
        <v>75</v>
      </c>
      <c r="B137" s="33" t="s">
        <v>3</v>
      </c>
      <c r="C137" s="34" t="s">
        <v>76</v>
      </c>
      <c r="D137" s="24">
        <f>+D138+D140+D142</f>
        <v>0</v>
      </c>
      <c r="E137" s="24">
        <f>+E138+E140+E142</f>
        <v>0</v>
      </c>
      <c r="F137" s="24">
        <f>+F138+F140+F142</f>
        <v>0</v>
      </c>
      <c r="G137" s="24" t="str">
        <f>IF(D137&lt;&gt;0,F137/D137*100,"-")</f>
        <v>-</v>
      </c>
      <c r="H137" s="24" t="str">
        <f>IF(E137&lt;&gt;0,F137/E137*100,"-")</f>
        <v>-</v>
      </c>
    </row>
    <row r="138" spans="1:8" x14ac:dyDescent="0.2">
      <c r="A138" s="25">
        <v>750</v>
      </c>
      <c r="B138" s="21"/>
      <c r="C138" s="18" t="s">
        <v>34</v>
      </c>
      <c r="D138" s="19">
        <v>0</v>
      </c>
      <c r="E138" s="19">
        <v>0</v>
      </c>
      <c r="F138" s="19">
        <v>0</v>
      </c>
      <c r="G138" s="19" t="str">
        <f>IF(D138&lt;&gt;0,F138/D138*100,"-")</f>
        <v>-</v>
      </c>
      <c r="H138" s="19" t="str">
        <f>IF(E138&lt;&gt;0,F138/E138*100,"-")</f>
        <v>-</v>
      </c>
    </row>
    <row r="139" spans="1:8" x14ac:dyDescent="0.2">
      <c r="A139" s="25"/>
      <c r="B139" s="21"/>
      <c r="C139" s="18"/>
      <c r="D139" s="19"/>
      <c r="E139" s="19"/>
      <c r="F139" s="19"/>
      <c r="G139" s="19"/>
      <c r="H139" s="19"/>
    </row>
    <row r="140" spans="1:8" x14ac:dyDescent="0.2">
      <c r="A140" s="25">
        <v>751</v>
      </c>
      <c r="B140" s="21"/>
      <c r="C140" s="18" t="s">
        <v>35</v>
      </c>
      <c r="D140" s="19">
        <v>0</v>
      </c>
      <c r="E140" s="19">
        <v>0</v>
      </c>
      <c r="F140" s="19">
        <v>0</v>
      </c>
      <c r="G140" s="19" t="str">
        <f>IF(D140&lt;&gt;0,F140/D140*100,"-")</f>
        <v>-</v>
      </c>
      <c r="H140" s="19" t="str">
        <f>IF(E140&lt;&gt;0,F140/E140*100,"-")</f>
        <v>-</v>
      </c>
    </row>
    <row r="141" spans="1:8" x14ac:dyDescent="0.2">
      <c r="A141" s="21"/>
      <c r="B141" s="35"/>
      <c r="C141" s="18"/>
      <c r="D141" s="19"/>
      <c r="E141" s="19"/>
      <c r="F141" s="19"/>
      <c r="G141" s="19"/>
      <c r="H141" s="19"/>
    </row>
    <row r="142" spans="1:8" x14ac:dyDescent="0.2">
      <c r="A142" s="36" t="s">
        <v>52</v>
      </c>
      <c r="B142" s="35"/>
      <c r="C142" s="53" t="s">
        <v>53</v>
      </c>
      <c r="D142" s="19">
        <v>0</v>
      </c>
      <c r="E142" s="19">
        <v>0</v>
      </c>
      <c r="F142" s="19">
        <v>0</v>
      </c>
      <c r="G142" s="19" t="str">
        <f>IF(D142&lt;&gt;0,F142/D142*100,"-")</f>
        <v>-</v>
      </c>
      <c r="H142" s="19" t="str">
        <f>IF(E142&lt;&gt;0,F142/E142*100,"-")</f>
        <v>-</v>
      </c>
    </row>
    <row r="143" spans="1:8" x14ac:dyDescent="0.2">
      <c r="A143" s="37"/>
      <c r="B143" s="35"/>
      <c r="C143" s="54"/>
      <c r="D143" s="19"/>
      <c r="E143" s="19"/>
      <c r="F143" s="19"/>
      <c r="G143" s="19"/>
      <c r="H143" s="19"/>
    </row>
    <row r="144" spans="1:8" x14ac:dyDescent="0.2">
      <c r="A144" s="38" t="s">
        <v>36</v>
      </c>
      <c r="B144" s="33" t="s">
        <v>37</v>
      </c>
      <c r="C144" s="34" t="s">
        <v>38</v>
      </c>
      <c r="D144" s="24">
        <f>+D145+D147</f>
        <v>0</v>
      </c>
      <c r="E144" s="24">
        <f>+E145+E147</f>
        <v>0</v>
      </c>
      <c r="F144" s="24">
        <f>+F145+F147</f>
        <v>0</v>
      </c>
      <c r="G144" s="24" t="str">
        <f>IF(D144&lt;&gt;0,F144/D144*100,"-")</f>
        <v>-</v>
      </c>
      <c r="H144" s="24" t="str">
        <f>IF(E144&lt;&gt;0,F144/E144*100,"-")</f>
        <v>-</v>
      </c>
    </row>
    <row r="145" spans="1:8" x14ac:dyDescent="0.2">
      <c r="A145" s="25">
        <v>440</v>
      </c>
      <c r="B145" s="21"/>
      <c r="C145" s="18" t="s">
        <v>39</v>
      </c>
      <c r="D145" s="19">
        <v>0</v>
      </c>
      <c r="E145" s="19">
        <v>0</v>
      </c>
      <c r="F145" s="19">
        <v>0</v>
      </c>
      <c r="G145" s="19" t="str">
        <f>IF(D145&lt;&gt;0,F145/D145*100,"-")</f>
        <v>-</v>
      </c>
      <c r="H145" s="19" t="str">
        <f>IF(E145&lt;&gt;0,F145/E145*100,"-")</f>
        <v>-</v>
      </c>
    </row>
    <row r="146" spans="1:8" x14ac:dyDescent="0.2">
      <c r="A146" s="25"/>
      <c r="B146" s="21"/>
      <c r="C146" s="18"/>
      <c r="D146" s="19"/>
      <c r="E146" s="19"/>
      <c r="F146" s="19"/>
      <c r="G146" s="19"/>
      <c r="H146" s="19"/>
    </row>
    <row r="147" spans="1:8" x14ac:dyDescent="0.2">
      <c r="A147" s="25">
        <v>441</v>
      </c>
      <c r="B147" s="21"/>
      <c r="C147" s="18" t="s">
        <v>59</v>
      </c>
      <c r="D147" s="19">
        <v>0</v>
      </c>
      <c r="E147" s="19">
        <v>0</v>
      </c>
      <c r="F147" s="19">
        <v>0</v>
      </c>
      <c r="G147" s="19" t="str">
        <f>IF(D147&lt;&gt;0,F147/D147*100,"-")</f>
        <v>-</v>
      </c>
      <c r="H147" s="19" t="str">
        <f>IF(E147&lt;&gt;0,F147/E147*100,"-")</f>
        <v>-</v>
      </c>
    </row>
    <row r="148" spans="1:8" ht="22.5" x14ac:dyDescent="0.2">
      <c r="A148" s="16" t="s">
        <v>15</v>
      </c>
      <c r="B148" s="17" t="s">
        <v>40</v>
      </c>
      <c r="C148" s="18" t="s">
        <v>77</v>
      </c>
      <c r="D148" s="19">
        <f>+D137-D144</f>
        <v>0</v>
      </c>
      <c r="E148" s="19">
        <f>+E137-E144</f>
        <v>0</v>
      </c>
      <c r="F148" s="19">
        <f>+F137-F144</f>
        <v>0</v>
      </c>
      <c r="G148" s="19" t="str">
        <f>IF(D148&lt;&gt;0,F148/D148*100,"-")</f>
        <v>-</v>
      </c>
      <c r="H148" s="19" t="str">
        <f>IF(E148&lt;&gt;0,F148/E148*100,"-")</f>
        <v>-</v>
      </c>
    </row>
    <row r="149" spans="1:8" x14ac:dyDescent="0.2">
      <c r="A149" s="30" t="s">
        <v>65</v>
      </c>
      <c r="B149" s="31"/>
      <c r="C149" s="52"/>
      <c r="D149" s="32"/>
      <c r="E149" s="32"/>
      <c r="F149" s="32"/>
      <c r="G149" s="32"/>
      <c r="H149" s="32"/>
    </row>
    <row r="150" spans="1:8" x14ac:dyDescent="0.2">
      <c r="A150" s="22">
        <v>50</v>
      </c>
      <c r="B150" s="33" t="s">
        <v>41</v>
      </c>
      <c r="C150" s="34" t="s">
        <v>43</v>
      </c>
      <c r="D150" s="24">
        <f>+D151</f>
        <v>85945</v>
      </c>
      <c r="E150" s="24">
        <f>+E151</f>
        <v>85945</v>
      </c>
      <c r="F150" s="24">
        <f>+F151</f>
        <v>133142</v>
      </c>
      <c r="G150" s="24">
        <f>IF(D150&lt;&gt;0,F150/D150*100,"-")</f>
        <v>154.91535284193378</v>
      </c>
      <c r="H150" s="24">
        <f>IF(E150&lt;&gt;0,F150/E150*100,"-")</f>
        <v>154.91535284193378</v>
      </c>
    </row>
    <row r="151" spans="1:8" x14ac:dyDescent="0.2">
      <c r="A151" s="25">
        <v>500</v>
      </c>
      <c r="B151" s="21"/>
      <c r="C151" s="18" t="s">
        <v>44</v>
      </c>
      <c r="D151" s="19">
        <f>+D152+D153</f>
        <v>85945</v>
      </c>
      <c r="E151" s="19">
        <f>+E152+E153</f>
        <v>85945</v>
      </c>
      <c r="F151" s="19">
        <f>+F152+F153</f>
        <v>133142</v>
      </c>
      <c r="G151" s="19">
        <f>IF(D151&lt;&gt;0,F151/D151*100,"-")</f>
        <v>154.91535284193378</v>
      </c>
      <c r="H151" s="19">
        <f>IF(E151&lt;&gt;0,F151/E151*100,"-")</f>
        <v>154.91535284193378</v>
      </c>
    </row>
    <row r="152" spans="1:8" outlineLevel="1" x14ac:dyDescent="0.2">
      <c r="A152" s="25">
        <v>5001</v>
      </c>
      <c r="B152" s="21"/>
      <c r="C152" s="18" t="s">
        <v>125</v>
      </c>
      <c r="D152" s="19">
        <v>0</v>
      </c>
      <c r="E152" s="19">
        <v>0</v>
      </c>
      <c r="F152" s="19">
        <v>0</v>
      </c>
      <c r="G152" s="19" t="str">
        <f>IF(D152&lt;&gt;0,F152/D152*100,"-")</f>
        <v>-</v>
      </c>
      <c r="H152" s="19" t="str">
        <f>IF(E152&lt;&gt;0,F152/E152*100,"-")</f>
        <v>-</v>
      </c>
    </row>
    <row r="153" spans="1:8" outlineLevel="1" x14ac:dyDescent="0.2">
      <c r="A153" s="25">
        <v>5003</v>
      </c>
      <c r="B153" s="21"/>
      <c r="C153" s="18" t="s">
        <v>126</v>
      </c>
      <c r="D153" s="19">
        <v>85945</v>
      </c>
      <c r="E153" s="19">
        <v>85945</v>
      </c>
      <c r="F153" s="19">
        <v>133142</v>
      </c>
      <c r="G153" s="19">
        <f>IF(D153&lt;&gt;0,F153/D153*100,"-")</f>
        <v>154.91535284193378</v>
      </c>
      <c r="H153" s="19">
        <f>IF(E153&lt;&gt;0,F153/E153*100,"-")</f>
        <v>154.91535284193378</v>
      </c>
    </row>
    <row r="154" spans="1:8" outlineLevel="1" x14ac:dyDescent="0.2">
      <c r="A154" s="25"/>
      <c r="B154" s="21"/>
      <c r="C154" s="18"/>
      <c r="D154" s="19"/>
      <c r="E154" s="19"/>
      <c r="F154" s="19"/>
      <c r="G154" s="19"/>
      <c r="H154" s="19"/>
    </row>
    <row r="155" spans="1:8" x14ac:dyDescent="0.2">
      <c r="A155" s="22">
        <v>55</v>
      </c>
      <c r="B155" s="33" t="s">
        <v>42</v>
      </c>
      <c r="C155" s="34" t="s">
        <v>46</v>
      </c>
      <c r="D155" s="24">
        <f>+D156</f>
        <v>475360.46</v>
      </c>
      <c r="E155" s="24">
        <f>+E156</f>
        <v>501500.46</v>
      </c>
      <c r="F155" s="24">
        <f>+F156</f>
        <v>497818.75</v>
      </c>
      <c r="G155" s="24">
        <f>IF(D155&lt;&gt;0,F155/D155*100,"-")</f>
        <v>104.7244758219899</v>
      </c>
      <c r="H155" s="24">
        <f>IF(E155&lt;&gt;0,F155/E155*100,"-")</f>
        <v>99.265861092131402</v>
      </c>
    </row>
    <row r="156" spans="1:8" x14ac:dyDescent="0.2">
      <c r="A156" s="25">
        <v>550</v>
      </c>
      <c r="B156" s="21"/>
      <c r="C156" s="18" t="s">
        <v>47</v>
      </c>
      <c r="D156" s="19">
        <f>+D157+D158</f>
        <v>475360.46</v>
      </c>
      <c r="E156" s="19">
        <f>+E157+E158</f>
        <v>501500.46</v>
      </c>
      <c r="F156" s="19">
        <f>+F157+F158</f>
        <v>497818.75</v>
      </c>
      <c r="G156" s="19">
        <f>IF(D156&lt;&gt;0,F156/D156*100,"-")</f>
        <v>104.7244758219899</v>
      </c>
      <c r="H156" s="19">
        <f>IF(E156&lt;&gt;0,F156/E156*100,"-")</f>
        <v>99.265861092131402</v>
      </c>
    </row>
    <row r="157" spans="1:8" outlineLevel="1" x14ac:dyDescent="0.2">
      <c r="A157" s="25">
        <v>5502</v>
      </c>
      <c r="B157" s="21"/>
      <c r="C157" s="18" t="s">
        <v>127</v>
      </c>
      <c r="D157" s="19">
        <v>461250</v>
      </c>
      <c r="E157" s="19">
        <v>487420</v>
      </c>
      <c r="F157" s="19">
        <v>486264.23</v>
      </c>
      <c r="G157" s="19">
        <f>IF(D157&lt;&gt;0,F157/D157*100,"-")</f>
        <v>105.42313929539296</v>
      </c>
      <c r="H157" s="19">
        <f>IF(E157&lt;&gt;0,F157/E157*100,"-")</f>
        <v>99.762880062369206</v>
      </c>
    </row>
    <row r="158" spans="1:8" outlineLevel="1" x14ac:dyDescent="0.2">
      <c r="A158" s="25">
        <v>5503</v>
      </c>
      <c r="B158" s="21"/>
      <c r="C158" s="18" t="s">
        <v>128</v>
      </c>
      <c r="D158" s="19">
        <v>14110.46</v>
      </c>
      <c r="E158" s="19">
        <v>14080.46</v>
      </c>
      <c r="F158" s="19">
        <v>11554.52</v>
      </c>
      <c r="G158" s="19">
        <f>IF(D158&lt;&gt;0,F158/D158*100,"-")</f>
        <v>81.886203568133155</v>
      </c>
      <c r="H158" s="19">
        <f>IF(E158&lt;&gt;0,F158/E158*100,"-")</f>
        <v>82.060671313295174</v>
      </c>
    </row>
    <row r="159" spans="1:8" ht="22.5" x14ac:dyDescent="0.2">
      <c r="A159" s="16" t="s">
        <v>15</v>
      </c>
      <c r="B159" s="17" t="s">
        <v>45</v>
      </c>
      <c r="C159" s="18" t="s">
        <v>81</v>
      </c>
      <c r="D159" s="19">
        <f>ROUND(+D135+D148+D160,2)</f>
        <v>-1486668.17</v>
      </c>
      <c r="E159" s="19">
        <f>ROUND(+E135+E148+E160,2)</f>
        <v>-1486668.17</v>
      </c>
      <c r="F159" s="19">
        <f>ROUND(+F135+F148+F160,2)</f>
        <v>-1256324.31</v>
      </c>
      <c r="G159" s="19">
        <f>IF(D159&lt;&gt;0,F159/D159*100,"-")</f>
        <v>84.506034053315346</v>
      </c>
      <c r="H159" s="19">
        <f>IF(E159&lt;&gt;0,F159/E159*100,"-")</f>
        <v>84.506034053315346</v>
      </c>
    </row>
    <row r="160" spans="1:8" x14ac:dyDescent="0.2">
      <c r="A160" s="16" t="s">
        <v>15</v>
      </c>
      <c r="B160" s="17" t="s">
        <v>48</v>
      </c>
      <c r="C160" s="18" t="s">
        <v>80</v>
      </c>
      <c r="D160" s="19">
        <f>+D150-D155</f>
        <v>-389415.46</v>
      </c>
      <c r="E160" s="19">
        <f>+E150-E155</f>
        <v>-415555.46</v>
      </c>
      <c r="F160" s="19">
        <f>+F150-F155</f>
        <v>-364676.75</v>
      </c>
      <c r="G160" s="19">
        <f>IF(D160&lt;&gt;0,F160/D160*100,"-")</f>
        <v>93.647219347685891</v>
      </c>
      <c r="H160" s="19">
        <f>IF(E160&lt;&gt;0,F160/E160*100,"-")</f>
        <v>87.75645734506773</v>
      </c>
    </row>
    <row r="161" spans="1:8" x14ac:dyDescent="0.2">
      <c r="A161" s="16" t="s">
        <v>15</v>
      </c>
      <c r="B161" s="17" t="s">
        <v>79</v>
      </c>
      <c r="C161" s="18" t="s">
        <v>82</v>
      </c>
      <c r="D161" s="19">
        <f>+D148+D160-D159</f>
        <v>1097252.71</v>
      </c>
      <c r="E161" s="19">
        <f>+E148+E160-E159</f>
        <v>1071112.71</v>
      </c>
      <c r="F161" s="19">
        <f>+F148+F160-F159</f>
        <v>891647.56</v>
      </c>
      <c r="G161" s="19">
        <f>IF(D161&lt;&gt;0,F161/D161*100,"-")</f>
        <v>81.261823449950754</v>
      </c>
      <c r="H161" s="19">
        <f>IF(E161&lt;&gt;0,F161/E161*100,"-")</f>
        <v>83.24497988638376</v>
      </c>
    </row>
    <row r="162" spans="1:8" x14ac:dyDescent="0.2">
      <c r="A162" s="16"/>
      <c r="B162" s="20"/>
      <c r="C162" s="18" t="s">
        <v>61</v>
      </c>
      <c r="D162" s="26"/>
      <c r="E162" s="26"/>
      <c r="F162" s="26">
        <v>320551</v>
      </c>
      <c r="G162" s="26"/>
      <c r="H162" s="26"/>
    </row>
    <row r="163" spans="1:8" ht="27.75" customHeight="1" thickBot="1" x14ac:dyDescent="0.25">
      <c r="A163" s="39"/>
      <c r="B163" s="40"/>
      <c r="C163" s="41" t="s">
        <v>78</v>
      </c>
      <c r="D163" s="42"/>
      <c r="E163" s="42"/>
      <c r="F163" s="42"/>
      <c r="G163" s="42"/>
      <c r="H163" s="42"/>
    </row>
    <row r="164" spans="1:8" x14ac:dyDescent="0.2">
      <c r="A164" s="43"/>
      <c r="B164" s="44"/>
      <c r="C164" s="55"/>
      <c r="D164" s="43"/>
      <c r="E164" s="43"/>
      <c r="F164" s="43"/>
      <c r="G164" s="43"/>
      <c r="H164" s="43"/>
    </row>
    <row r="165" spans="1:8" x14ac:dyDescent="0.2">
      <c r="A165" s="46"/>
      <c r="B165" s="46"/>
      <c r="C165" s="56"/>
      <c r="D165" s="46"/>
      <c r="E165" s="46"/>
      <c r="F165" s="46"/>
      <c r="G165" s="46"/>
      <c r="H165" s="46"/>
    </row>
    <row r="166" spans="1:8" x14ac:dyDescent="0.2">
      <c r="A166" s="46"/>
      <c r="B166" s="46"/>
      <c r="C166" s="56"/>
      <c r="D166" s="47"/>
      <c r="E166" s="47"/>
      <c r="F166" s="47"/>
      <c r="G166" s="47"/>
      <c r="H166" s="47"/>
    </row>
    <row r="167" spans="1:8" x14ac:dyDescent="0.2">
      <c r="A167" s="46"/>
      <c r="B167" s="46"/>
      <c r="C167" s="57"/>
      <c r="D167" s="46"/>
      <c r="E167" s="46"/>
      <c r="F167" s="46"/>
      <c r="G167" s="46"/>
      <c r="H167" s="46"/>
    </row>
    <row r="168" spans="1:8" x14ac:dyDescent="0.2">
      <c r="A168" s="45"/>
      <c r="B168" s="45"/>
      <c r="C168" s="55"/>
      <c r="D168" s="45"/>
      <c r="E168" s="45"/>
      <c r="F168" s="45"/>
      <c r="G168" s="45"/>
      <c r="H168" s="45"/>
    </row>
    <row r="169" spans="1:8" x14ac:dyDescent="0.2">
      <c r="A169" s="43"/>
      <c r="B169" s="43"/>
      <c r="C169" s="58"/>
      <c r="D169" s="43"/>
      <c r="E169" s="43"/>
      <c r="F169" s="43"/>
      <c r="G169" s="43"/>
      <c r="H169" s="43"/>
    </row>
    <row r="170" spans="1:8" x14ac:dyDescent="0.2">
      <c r="A170" s="43"/>
      <c r="B170" s="43"/>
      <c r="C170" s="58"/>
      <c r="D170" s="43"/>
      <c r="E170" s="43"/>
      <c r="F170" s="43"/>
      <c r="G170" s="43"/>
      <c r="H170" s="43"/>
    </row>
    <row r="171" spans="1:8" x14ac:dyDescent="0.2">
      <c r="A171" s="48"/>
      <c r="B171" s="48"/>
      <c r="C171" s="59"/>
      <c r="D171" s="48"/>
      <c r="E171" s="48"/>
      <c r="F171" s="48"/>
      <c r="G171" s="48"/>
      <c r="H171" s="48"/>
    </row>
    <row r="172" spans="1:8" x14ac:dyDescent="0.2">
      <c r="A172" s="48"/>
      <c r="B172" s="48"/>
      <c r="C172" s="59"/>
      <c r="D172" s="48"/>
      <c r="E172" s="48"/>
      <c r="F172" s="48"/>
      <c r="G172" s="48"/>
      <c r="H172" s="48"/>
    </row>
    <row r="173" spans="1:8" x14ac:dyDescent="0.2">
      <c r="A173" s="48"/>
      <c r="B173" s="48"/>
      <c r="C173" s="59"/>
      <c r="D173" s="48"/>
      <c r="E173" s="48"/>
      <c r="F173" s="48"/>
      <c r="G173" s="48"/>
      <c r="H173" s="48"/>
    </row>
    <row r="174" spans="1:8" x14ac:dyDescent="0.2">
      <c r="A174" s="48"/>
      <c r="B174" s="48"/>
      <c r="C174" s="59"/>
      <c r="D174" s="48"/>
      <c r="E174" s="48"/>
      <c r="F174" s="48"/>
      <c r="G174" s="48"/>
      <c r="H174" s="48"/>
    </row>
    <row r="175" spans="1:8" x14ac:dyDescent="0.2">
      <c r="A175" s="48"/>
      <c r="B175" s="48"/>
      <c r="C175" s="59"/>
      <c r="D175" s="48"/>
      <c r="E175" s="48"/>
      <c r="F175" s="48"/>
      <c r="G175" s="48"/>
      <c r="H175" s="48"/>
    </row>
    <row r="176" spans="1:8" x14ac:dyDescent="0.2">
      <c r="A176" s="48"/>
      <c r="B176" s="48"/>
      <c r="C176" s="59"/>
      <c r="D176" s="48"/>
      <c r="E176" s="48"/>
      <c r="F176" s="48"/>
      <c r="G176" s="48"/>
      <c r="H176" s="48"/>
    </row>
    <row r="177" spans="1:8" x14ac:dyDescent="0.2">
      <c r="A177" s="48"/>
      <c r="B177" s="48"/>
      <c r="C177" s="59"/>
      <c r="D177" s="48"/>
      <c r="E177" s="48"/>
      <c r="F177" s="48"/>
      <c r="G177" s="48"/>
      <c r="H177" s="48"/>
    </row>
    <row r="178" spans="1:8" x14ac:dyDescent="0.2">
      <c r="A178" s="48"/>
      <c r="B178" s="48"/>
      <c r="C178" s="59"/>
      <c r="D178" s="48"/>
      <c r="E178" s="48"/>
      <c r="F178" s="48"/>
      <c r="G178" s="48"/>
      <c r="H178" s="48"/>
    </row>
    <row r="179" spans="1:8" x14ac:dyDescent="0.2">
      <c r="A179" s="48"/>
      <c r="B179" s="48"/>
      <c r="C179" s="59"/>
      <c r="D179" s="48"/>
      <c r="E179" s="48"/>
      <c r="F179" s="48"/>
      <c r="G179" s="48"/>
      <c r="H179" s="48"/>
    </row>
  </sheetData>
  <mergeCells count="2">
    <mergeCell ref="B1:C1"/>
    <mergeCell ref="B2:C2"/>
  </mergeCells>
  <phoneticPr fontId="0" type="noConversion"/>
  <pageMargins left="0.82" right="0.75" top="0.39370078740157483" bottom="0.78740157480314965" header="0" footer="0"/>
  <pageSetup paperSize="9" orientation="landscape" horizontalDpi="1200" verticalDpi="1200" r:id="rId1"/>
  <headerFooter alignWithMargins="0">
    <oddFooter>Stran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Proračun spl. del</vt:lpstr>
      <vt:lpstr>'Proračun spl. del'!Print_Titles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Breda Kos</dc:creator>
  <cp:lastModifiedBy>Breda Kos</cp:lastModifiedBy>
  <cp:lastPrinted>2019-04-02T10:36:36Z</cp:lastPrinted>
  <dcterms:created xsi:type="dcterms:W3CDTF">1999-09-22T06:59:43Z</dcterms:created>
  <dcterms:modified xsi:type="dcterms:W3CDTF">2019-04-02T10:37:23Z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-412601163</vt:i4>
  </property>
  <property fmtid="{D5CDD505-2E9C-101B-9397-08002B2CF9AE}" pid="3" name="_EmailSubject">
    <vt:lpwstr>popravljena predloga</vt:lpwstr>
  </property>
  <property fmtid="{D5CDD505-2E9C-101B-9397-08002B2CF9AE}" pid="4" name="_AuthorEmail">
    <vt:lpwstr>simona.kramberger@cerkvenjak.si</vt:lpwstr>
  </property>
  <property fmtid="{D5CDD505-2E9C-101B-9397-08002B2CF9AE}" pid="5" name="_AuthorEmailDisplayName">
    <vt:lpwstr>simona</vt:lpwstr>
  </property>
  <property fmtid="{D5CDD505-2E9C-101B-9397-08002B2CF9AE}" pid="6" name="_ReviewingToolsShownOnce">
    <vt:lpwstr/>
  </property>
</Properties>
</file>